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K:\CD - LGBA\Municipalities\03. Allocations\2024-25\"/>
    </mc:Choice>
  </mc:AlternateContent>
  <xr:revisionPtr revIDLastSave="0" documentId="13_ncr:1_{7EFD8D05-93E7-456D-9795-4BE029CC45F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1" r:id="rId1"/>
    <sheet name="DC45" sheetId="2" r:id="rId2"/>
    <sheet name="DC6" sheetId="3" r:id="rId3"/>
    <sheet name="DC7" sheetId="4" r:id="rId4"/>
    <sheet name="DC8" sheetId="5" r:id="rId5"/>
    <sheet name="DC9" sheetId="6" r:id="rId6"/>
    <sheet name="NC061" sheetId="7" r:id="rId7"/>
    <sheet name="NC062" sheetId="8" r:id="rId8"/>
    <sheet name="NC064" sheetId="9" r:id="rId9"/>
    <sheet name="NC065" sheetId="10" r:id="rId10"/>
    <sheet name="NC066" sheetId="11" r:id="rId11"/>
    <sheet name="NC067" sheetId="12" r:id="rId12"/>
    <sheet name="NC071" sheetId="13" r:id="rId13"/>
    <sheet name="NC072" sheetId="14" r:id="rId14"/>
    <sheet name="NC073" sheetId="15" r:id="rId15"/>
    <sheet name="NC074" sheetId="16" r:id="rId16"/>
    <sheet name="NC075" sheetId="17" r:id="rId17"/>
    <sheet name="NC076" sheetId="18" r:id="rId18"/>
    <sheet name="NC077" sheetId="19" r:id="rId19"/>
    <sheet name="NC078" sheetId="20" r:id="rId20"/>
    <sheet name="NC082" sheetId="21" r:id="rId21"/>
    <sheet name="NC084" sheetId="22" r:id="rId22"/>
    <sheet name="NC085" sheetId="23" r:id="rId23"/>
    <sheet name="NC086" sheetId="24" r:id="rId24"/>
    <sheet name="NC087" sheetId="25" r:id="rId25"/>
    <sheet name="NC091" sheetId="26" r:id="rId26"/>
    <sheet name="NC092" sheetId="27" r:id="rId27"/>
    <sheet name="NC093" sheetId="28" r:id="rId28"/>
    <sheet name="NC094" sheetId="29" r:id="rId29"/>
    <sheet name="NC451" sheetId="30" r:id="rId30"/>
    <sheet name="NC452" sheetId="31" r:id="rId31"/>
    <sheet name="NC453" sheetId="32" r:id="rId32"/>
  </sheets>
  <definedNames>
    <definedName name="_xlnm.Print_Area" localSheetId="1">'DC45'!$A$1:$H$180</definedName>
    <definedName name="_xlnm.Print_Area" localSheetId="2">'DC6'!$A$1:$H$180</definedName>
    <definedName name="_xlnm.Print_Area" localSheetId="3">'DC7'!$A$1:$H$180</definedName>
    <definedName name="_xlnm.Print_Area" localSheetId="4">'DC8'!$A$1:$H$180</definedName>
    <definedName name="_xlnm.Print_Area" localSheetId="5">'DC9'!$A$1:$H$180</definedName>
    <definedName name="_xlnm.Print_Area" localSheetId="6">'NC061'!$A$1:$H$180</definedName>
    <definedName name="_xlnm.Print_Area" localSheetId="7">'NC062'!$A$1:$H$180</definedName>
    <definedName name="_xlnm.Print_Area" localSheetId="8">'NC064'!$A$1:$H$180</definedName>
    <definedName name="_xlnm.Print_Area" localSheetId="9">'NC065'!$A$1:$H$180</definedName>
    <definedName name="_xlnm.Print_Area" localSheetId="10">'NC066'!$A$1:$H$180</definedName>
    <definedName name="_xlnm.Print_Area" localSheetId="11">'NC067'!$A$1:$H$180</definedName>
    <definedName name="_xlnm.Print_Area" localSheetId="12">'NC071'!$A$1:$H$180</definedName>
    <definedName name="_xlnm.Print_Area" localSheetId="13">'NC072'!$A$1:$H$180</definedName>
    <definedName name="_xlnm.Print_Area" localSheetId="14">'NC073'!$A$1:$H$180</definedName>
    <definedName name="_xlnm.Print_Area" localSheetId="15">'NC074'!$A$1:$H$180</definedName>
    <definedName name="_xlnm.Print_Area" localSheetId="16">'NC075'!$A$1:$H$180</definedName>
    <definedName name="_xlnm.Print_Area" localSheetId="17">'NC076'!$A$1:$H$180</definedName>
    <definedName name="_xlnm.Print_Area" localSheetId="18">'NC077'!$A$1:$H$180</definedName>
    <definedName name="_xlnm.Print_Area" localSheetId="19">'NC078'!$A$1:$H$180</definedName>
    <definedName name="_xlnm.Print_Area" localSheetId="20">'NC082'!$A$1:$H$180</definedName>
    <definedName name="_xlnm.Print_Area" localSheetId="21">'NC084'!$A$1:$H$180</definedName>
    <definedName name="_xlnm.Print_Area" localSheetId="22">'NC085'!$A$1:$H$180</definedName>
    <definedName name="_xlnm.Print_Area" localSheetId="23">'NC086'!$A$1:$H$180</definedName>
    <definedName name="_xlnm.Print_Area" localSheetId="24">'NC087'!$A$1:$H$180</definedName>
    <definedName name="_xlnm.Print_Area" localSheetId="25">'NC091'!$A$1:$H$180</definedName>
    <definedName name="_xlnm.Print_Area" localSheetId="26">'NC092'!$A$1:$H$180</definedName>
    <definedName name="_xlnm.Print_Area" localSheetId="27">'NC093'!$A$1:$H$180</definedName>
    <definedName name="_xlnm.Print_Area" localSheetId="28">'NC094'!$A$1:$H$180</definedName>
    <definedName name="_xlnm.Print_Area" localSheetId="29">'NC451'!$A$1:$H$180</definedName>
    <definedName name="_xlnm.Print_Area" localSheetId="30">'NC452'!$A$1:$H$180</definedName>
    <definedName name="_xlnm.Print_Area" localSheetId="31">'NC453'!$A$1:$H$180</definedName>
    <definedName name="_xlnm.Print_Area" localSheetId="0">Summary!$A$1:$H$180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G47" i="1" s="1"/>
  <c r="H48" i="1"/>
  <c r="H47" i="1" s="1"/>
  <c r="F48" i="1"/>
  <c r="H113" i="2"/>
  <c r="G113" i="2"/>
  <c r="F113" i="2"/>
  <c r="H107" i="2"/>
  <c r="G107" i="2"/>
  <c r="F107" i="2"/>
  <c r="H101" i="2"/>
  <c r="G101" i="2"/>
  <c r="F101" i="2"/>
  <c r="H95" i="2"/>
  <c r="G95" i="2"/>
  <c r="F95" i="2"/>
  <c r="H89" i="2"/>
  <c r="G89" i="2"/>
  <c r="F89" i="2"/>
  <c r="H83" i="2"/>
  <c r="H45" i="2" s="1"/>
  <c r="H118" i="2" s="1"/>
  <c r="G83" i="2"/>
  <c r="F83" i="2"/>
  <c r="H77" i="2"/>
  <c r="G77" i="2"/>
  <c r="F77" i="2"/>
  <c r="H71" i="2"/>
  <c r="G71" i="2"/>
  <c r="F71" i="2"/>
  <c r="H65" i="2"/>
  <c r="G65" i="2"/>
  <c r="F65" i="2"/>
  <c r="H59" i="2"/>
  <c r="G59" i="2"/>
  <c r="F59" i="2"/>
  <c r="H53" i="2"/>
  <c r="G53" i="2"/>
  <c r="F53" i="2"/>
  <c r="H47" i="2"/>
  <c r="G47" i="2"/>
  <c r="F47" i="2"/>
  <c r="H113" i="3"/>
  <c r="G113" i="3"/>
  <c r="F113" i="3"/>
  <c r="H107" i="3"/>
  <c r="G107" i="3"/>
  <c r="F107" i="3"/>
  <c r="H101" i="3"/>
  <c r="G101" i="3"/>
  <c r="F101" i="3"/>
  <c r="H95" i="3"/>
  <c r="G95" i="3"/>
  <c r="F95" i="3"/>
  <c r="H89" i="3"/>
  <c r="G89" i="3"/>
  <c r="F89" i="3"/>
  <c r="H83" i="3"/>
  <c r="G83" i="3"/>
  <c r="F83" i="3"/>
  <c r="H77" i="3"/>
  <c r="G77" i="3"/>
  <c r="F77" i="3"/>
  <c r="H71" i="3"/>
  <c r="G71" i="3"/>
  <c r="F71" i="3"/>
  <c r="H65" i="3"/>
  <c r="G65" i="3"/>
  <c r="F65" i="3"/>
  <c r="H59" i="3"/>
  <c r="G59" i="3"/>
  <c r="F59" i="3"/>
  <c r="H53" i="3"/>
  <c r="G53" i="3"/>
  <c r="F53" i="3"/>
  <c r="H47" i="3"/>
  <c r="G47" i="3"/>
  <c r="F47" i="3"/>
  <c r="H113" i="4"/>
  <c r="G113" i="4"/>
  <c r="F113" i="4"/>
  <c r="H107" i="4"/>
  <c r="G107" i="4"/>
  <c r="F107" i="4"/>
  <c r="H101" i="4"/>
  <c r="G101" i="4"/>
  <c r="F101" i="4"/>
  <c r="H95" i="4"/>
  <c r="G95" i="4"/>
  <c r="F95" i="4"/>
  <c r="H89" i="4"/>
  <c r="G89" i="4"/>
  <c r="F89" i="4"/>
  <c r="H83" i="4"/>
  <c r="G83" i="4"/>
  <c r="F83" i="4"/>
  <c r="H77" i="4"/>
  <c r="G77" i="4"/>
  <c r="F77" i="4"/>
  <c r="H71" i="4"/>
  <c r="G71" i="4"/>
  <c r="F71" i="4"/>
  <c r="H65" i="4"/>
  <c r="G65" i="4"/>
  <c r="F65" i="4"/>
  <c r="H59" i="4"/>
  <c r="G59" i="4"/>
  <c r="F59" i="4"/>
  <c r="H53" i="4"/>
  <c r="G53" i="4"/>
  <c r="F53" i="4"/>
  <c r="H47" i="4"/>
  <c r="G47" i="4"/>
  <c r="F47" i="4"/>
  <c r="H113" i="5"/>
  <c r="G113" i="5"/>
  <c r="F113" i="5"/>
  <c r="H107" i="5"/>
  <c r="G107" i="5"/>
  <c r="F107" i="5"/>
  <c r="H101" i="5"/>
  <c r="G101" i="5"/>
  <c r="F101" i="5"/>
  <c r="H95" i="5"/>
  <c r="G95" i="5"/>
  <c r="F95" i="5"/>
  <c r="H89" i="5"/>
  <c r="G89" i="5"/>
  <c r="F89" i="5"/>
  <c r="H83" i="5"/>
  <c r="G83" i="5"/>
  <c r="F83" i="5"/>
  <c r="H77" i="5"/>
  <c r="G77" i="5"/>
  <c r="F77" i="5"/>
  <c r="H71" i="5"/>
  <c r="G71" i="5"/>
  <c r="F71" i="5"/>
  <c r="H65" i="5"/>
  <c r="G65" i="5"/>
  <c r="F65" i="5"/>
  <c r="H59" i="5"/>
  <c r="G59" i="5"/>
  <c r="F59" i="5"/>
  <c r="H53" i="5"/>
  <c r="G53" i="5"/>
  <c r="F53" i="5"/>
  <c r="H47" i="5"/>
  <c r="G47" i="5"/>
  <c r="F47" i="5"/>
  <c r="H113" i="6"/>
  <c r="G113" i="6"/>
  <c r="F113" i="6"/>
  <c r="H107" i="6"/>
  <c r="G107" i="6"/>
  <c r="F107" i="6"/>
  <c r="H101" i="6"/>
  <c r="G101" i="6"/>
  <c r="F101" i="6"/>
  <c r="H95" i="6"/>
  <c r="G95" i="6"/>
  <c r="F95" i="6"/>
  <c r="H89" i="6"/>
  <c r="G89" i="6"/>
  <c r="F89" i="6"/>
  <c r="H83" i="6"/>
  <c r="G83" i="6"/>
  <c r="F83" i="6"/>
  <c r="H77" i="6"/>
  <c r="G77" i="6"/>
  <c r="F77" i="6"/>
  <c r="H71" i="6"/>
  <c r="G71" i="6"/>
  <c r="F71" i="6"/>
  <c r="H65" i="6"/>
  <c r="G65" i="6"/>
  <c r="F65" i="6"/>
  <c r="H59" i="6"/>
  <c r="G59" i="6"/>
  <c r="F59" i="6"/>
  <c r="H53" i="6"/>
  <c r="G53" i="6"/>
  <c r="F53" i="6"/>
  <c r="H47" i="6"/>
  <c r="G47" i="6"/>
  <c r="F47" i="6"/>
  <c r="H113" i="7"/>
  <c r="G113" i="7"/>
  <c r="F113" i="7"/>
  <c r="H107" i="7"/>
  <c r="G107" i="7"/>
  <c r="F107" i="7"/>
  <c r="H101" i="7"/>
  <c r="G101" i="7"/>
  <c r="F101" i="7"/>
  <c r="H95" i="7"/>
  <c r="G95" i="7"/>
  <c r="F95" i="7"/>
  <c r="H89" i="7"/>
  <c r="G89" i="7"/>
  <c r="F89" i="7"/>
  <c r="H83" i="7"/>
  <c r="G83" i="7"/>
  <c r="F83" i="7"/>
  <c r="H77" i="7"/>
  <c r="G77" i="7"/>
  <c r="F77" i="7"/>
  <c r="H71" i="7"/>
  <c r="G71" i="7"/>
  <c r="F71" i="7"/>
  <c r="H65" i="7"/>
  <c r="G65" i="7"/>
  <c r="F65" i="7"/>
  <c r="H59" i="7"/>
  <c r="G59" i="7"/>
  <c r="F59" i="7"/>
  <c r="H53" i="7"/>
  <c r="G53" i="7"/>
  <c r="F53" i="7"/>
  <c r="H47" i="7"/>
  <c r="G47" i="7"/>
  <c r="F47" i="7"/>
  <c r="H113" i="8"/>
  <c r="G113" i="8"/>
  <c r="F113" i="8"/>
  <c r="H107" i="8"/>
  <c r="G107" i="8"/>
  <c r="F107" i="8"/>
  <c r="H101" i="8"/>
  <c r="G101" i="8"/>
  <c r="F101" i="8"/>
  <c r="H95" i="8"/>
  <c r="G95" i="8"/>
  <c r="F95" i="8"/>
  <c r="H89" i="8"/>
  <c r="G89" i="8"/>
  <c r="F89" i="8"/>
  <c r="H83" i="8"/>
  <c r="G83" i="8"/>
  <c r="F83" i="8"/>
  <c r="H77" i="8"/>
  <c r="G77" i="8"/>
  <c r="F77" i="8"/>
  <c r="H71" i="8"/>
  <c r="G71" i="8"/>
  <c r="F71" i="8"/>
  <c r="H65" i="8"/>
  <c r="G65" i="8"/>
  <c r="F65" i="8"/>
  <c r="H59" i="8"/>
  <c r="G59" i="8"/>
  <c r="F59" i="8"/>
  <c r="H53" i="8"/>
  <c r="G53" i="8"/>
  <c r="F53" i="8"/>
  <c r="H47" i="8"/>
  <c r="G47" i="8"/>
  <c r="F47" i="8"/>
  <c r="H113" i="9"/>
  <c r="G113" i="9"/>
  <c r="F113" i="9"/>
  <c r="H107" i="9"/>
  <c r="G107" i="9"/>
  <c r="F107" i="9"/>
  <c r="H101" i="9"/>
  <c r="G101" i="9"/>
  <c r="F101" i="9"/>
  <c r="H95" i="9"/>
  <c r="G95" i="9"/>
  <c r="F95" i="9"/>
  <c r="H89" i="9"/>
  <c r="G89" i="9"/>
  <c r="F89" i="9"/>
  <c r="H83" i="9"/>
  <c r="G83" i="9"/>
  <c r="F83" i="9"/>
  <c r="H77" i="9"/>
  <c r="G77" i="9"/>
  <c r="F77" i="9"/>
  <c r="H71" i="9"/>
  <c r="G71" i="9"/>
  <c r="F71" i="9"/>
  <c r="H65" i="9"/>
  <c r="G65" i="9"/>
  <c r="F65" i="9"/>
  <c r="H59" i="9"/>
  <c r="G59" i="9"/>
  <c r="F59" i="9"/>
  <c r="H53" i="9"/>
  <c r="G53" i="9"/>
  <c r="F53" i="9"/>
  <c r="H47" i="9"/>
  <c r="G47" i="9"/>
  <c r="F47" i="9"/>
  <c r="H113" i="10"/>
  <c r="G113" i="10"/>
  <c r="F113" i="10"/>
  <c r="H107" i="10"/>
  <c r="G107" i="10"/>
  <c r="F107" i="10"/>
  <c r="H101" i="10"/>
  <c r="G101" i="10"/>
  <c r="F101" i="10"/>
  <c r="H95" i="10"/>
  <c r="G95" i="10"/>
  <c r="F95" i="10"/>
  <c r="H89" i="10"/>
  <c r="G89" i="10"/>
  <c r="F89" i="10"/>
  <c r="H83" i="10"/>
  <c r="G83" i="10"/>
  <c r="F83" i="10"/>
  <c r="H77" i="10"/>
  <c r="G77" i="10"/>
  <c r="F77" i="10"/>
  <c r="H71" i="10"/>
  <c r="G71" i="10"/>
  <c r="F71" i="10"/>
  <c r="H65" i="10"/>
  <c r="G65" i="10"/>
  <c r="F65" i="10"/>
  <c r="H59" i="10"/>
  <c r="G59" i="10"/>
  <c r="F59" i="10"/>
  <c r="H53" i="10"/>
  <c r="G53" i="10"/>
  <c r="F53" i="10"/>
  <c r="H47" i="10"/>
  <c r="G47" i="10"/>
  <c r="F47" i="10"/>
  <c r="H113" i="11"/>
  <c r="G113" i="11"/>
  <c r="F113" i="11"/>
  <c r="H107" i="11"/>
  <c r="G107" i="11"/>
  <c r="F107" i="11"/>
  <c r="H101" i="11"/>
  <c r="G101" i="11"/>
  <c r="F101" i="11"/>
  <c r="H95" i="11"/>
  <c r="G95" i="11"/>
  <c r="F95" i="11"/>
  <c r="H89" i="11"/>
  <c r="G89" i="11"/>
  <c r="F89" i="11"/>
  <c r="H83" i="11"/>
  <c r="G83" i="11"/>
  <c r="F83" i="11"/>
  <c r="H77" i="11"/>
  <c r="G77" i="11"/>
  <c r="F77" i="11"/>
  <c r="H71" i="11"/>
  <c r="G71" i="11"/>
  <c r="F71" i="11"/>
  <c r="H65" i="11"/>
  <c r="G65" i="11"/>
  <c r="F65" i="11"/>
  <c r="H59" i="11"/>
  <c r="G59" i="11"/>
  <c r="F59" i="11"/>
  <c r="H53" i="11"/>
  <c r="G53" i="11"/>
  <c r="F53" i="11"/>
  <c r="H47" i="11"/>
  <c r="G47" i="11"/>
  <c r="F47" i="11"/>
  <c r="H113" i="12"/>
  <c r="G113" i="12"/>
  <c r="F113" i="12"/>
  <c r="H107" i="12"/>
  <c r="G107" i="12"/>
  <c r="F107" i="12"/>
  <c r="H101" i="12"/>
  <c r="G101" i="12"/>
  <c r="F101" i="12"/>
  <c r="H95" i="12"/>
  <c r="G95" i="12"/>
  <c r="F95" i="12"/>
  <c r="H89" i="12"/>
  <c r="G89" i="12"/>
  <c r="F89" i="12"/>
  <c r="H83" i="12"/>
  <c r="G83" i="12"/>
  <c r="F83" i="12"/>
  <c r="H77" i="12"/>
  <c r="G77" i="12"/>
  <c r="F77" i="12"/>
  <c r="H71" i="12"/>
  <c r="G71" i="12"/>
  <c r="F71" i="12"/>
  <c r="H65" i="12"/>
  <c r="G65" i="12"/>
  <c r="F65" i="12"/>
  <c r="H59" i="12"/>
  <c r="G59" i="12"/>
  <c r="F59" i="12"/>
  <c r="H53" i="12"/>
  <c r="G53" i="12"/>
  <c r="F53" i="12"/>
  <c r="H47" i="12"/>
  <c r="G47" i="12"/>
  <c r="F47" i="12"/>
  <c r="H113" i="13"/>
  <c r="G113" i="13"/>
  <c r="F113" i="13"/>
  <c r="H107" i="13"/>
  <c r="G107" i="13"/>
  <c r="F107" i="13"/>
  <c r="H101" i="13"/>
  <c r="G101" i="13"/>
  <c r="F101" i="13"/>
  <c r="H95" i="13"/>
  <c r="G95" i="13"/>
  <c r="F95" i="13"/>
  <c r="H89" i="13"/>
  <c r="G89" i="13"/>
  <c r="F89" i="13"/>
  <c r="H83" i="13"/>
  <c r="G83" i="13"/>
  <c r="F83" i="13"/>
  <c r="H77" i="13"/>
  <c r="G77" i="13"/>
  <c r="F77" i="13"/>
  <c r="H71" i="13"/>
  <c r="G71" i="13"/>
  <c r="F71" i="13"/>
  <c r="H65" i="13"/>
  <c r="G65" i="13"/>
  <c r="F65" i="13"/>
  <c r="H59" i="13"/>
  <c r="G59" i="13"/>
  <c r="F59" i="13"/>
  <c r="H53" i="13"/>
  <c r="G53" i="13"/>
  <c r="F53" i="13"/>
  <c r="H47" i="13"/>
  <c r="G47" i="13"/>
  <c r="F47" i="13"/>
  <c r="H113" i="14"/>
  <c r="G113" i="14"/>
  <c r="F113" i="14"/>
  <c r="H107" i="14"/>
  <c r="G107" i="14"/>
  <c r="F107" i="14"/>
  <c r="H101" i="14"/>
  <c r="G101" i="14"/>
  <c r="F101" i="14"/>
  <c r="H95" i="14"/>
  <c r="G95" i="14"/>
  <c r="F95" i="14"/>
  <c r="H89" i="14"/>
  <c r="G89" i="14"/>
  <c r="F89" i="14"/>
  <c r="H83" i="14"/>
  <c r="G83" i="14"/>
  <c r="F83" i="14"/>
  <c r="H77" i="14"/>
  <c r="G77" i="14"/>
  <c r="F77" i="14"/>
  <c r="H71" i="14"/>
  <c r="G71" i="14"/>
  <c r="F71" i="14"/>
  <c r="H65" i="14"/>
  <c r="G65" i="14"/>
  <c r="F65" i="14"/>
  <c r="H59" i="14"/>
  <c r="G59" i="14"/>
  <c r="F59" i="14"/>
  <c r="H53" i="14"/>
  <c r="G53" i="14"/>
  <c r="F53" i="14"/>
  <c r="H47" i="14"/>
  <c r="G47" i="14"/>
  <c r="F47" i="14"/>
  <c r="H113" i="15"/>
  <c r="G113" i="15"/>
  <c r="F113" i="15"/>
  <c r="H107" i="15"/>
  <c r="G107" i="15"/>
  <c r="F107" i="15"/>
  <c r="H101" i="15"/>
  <c r="G101" i="15"/>
  <c r="F101" i="15"/>
  <c r="H95" i="15"/>
  <c r="G95" i="15"/>
  <c r="F95" i="15"/>
  <c r="H89" i="15"/>
  <c r="G89" i="15"/>
  <c r="F89" i="15"/>
  <c r="H83" i="15"/>
  <c r="G83" i="15"/>
  <c r="F83" i="15"/>
  <c r="H77" i="15"/>
  <c r="G77" i="15"/>
  <c r="F77" i="15"/>
  <c r="H71" i="15"/>
  <c r="G71" i="15"/>
  <c r="F71" i="15"/>
  <c r="H65" i="15"/>
  <c r="G65" i="15"/>
  <c r="F65" i="15"/>
  <c r="H59" i="15"/>
  <c r="G59" i="15"/>
  <c r="F59" i="15"/>
  <c r="H53" i="15"/>
  <c r="G53" i="15"/>
  <c r="F53" i="15"/>
  <c r="H47" i="15"/>
  <c r="G47" i="15"/>
  <c r="F47" i="15"/>
  <c r="H113" i="16"/>
  <c r="G113" i="16"/>
  <c r="F113" i="16"/>
  <c r="H107" i="16"/>
  <c r="G107" i="16"/>
  <c r="F107" i="16"/>
  <c r="H101" i="16"/>
  <c r="G101" i="16"/>
  <c r="F101" i="16"/>
  <c r="H95" i="16"/>
  <c r="G95" i="16"/>
  <c r="F95" i="16"/>
  <c r="H89" i="16"/>
  <c r="G89" i="16"/>
  <c r="F89" i="16"/>
  <c r="H83" i="16"/>
  <c r="G83" i="16"/>
  <c r="F83" i="16"/>
  <c r="H77" i="16"/>
  <c r="G77" i="16"/>
  <c r="F77" i="16"/>
  <c r="H71" i="16"/>
  <c r="G71" i="16"/>
  <c r="F71" i="16"/>
  <c r="H65" i="16"/>
  <c r="G65" i="16"/>
  <c r="F65" i="16"/>
  <c r="H59" i="16"/>
  <c r="G59" i="16"/>
  <c r="F59" i="16"/>
  <c r="H53" i="16"/>
  <c r="G53" i="16"/>
  <c r="F53" i="16"/>
  <c r="H47" i="16"/>
  <c r="G47" i="16"/>
  <c r="F47" i="16"/>
  <c r="H113" i="17"/>
  <c r="G113" i="17"/>
  <c r="F113" i="17"/>
  <c r="H107" i="17"/>
  <c r="G107" i="17"/>
  <c r="F107" i="17"/>
  <c r="H101" i="17"/>
  <c r="G101" i="17"/>
  <c r="F101" i="17"/>
  <c r="H95" i="17"/>
  <c r="G95" i="17"/>
  <c r="F95" i="17"/>
  <c r="H89" i="17"/>
  <c r="G89" i="17"/>
  <c r="F89" i="17"/>
  <c r="H83" i="17"/>
  <c r="G83" i="17"/>
  <c r="F83" i="17"/>
  <c r="H77" i="17"/>
  <c r="G77" i="17"/>
  <c r="F77" i="17"/>
  <c r="H71" i="17"/>
  <c r="G71" i="17"/>
  <c r="F71" i="17"/>
  <c r="H65" i="17"/>
  <c r="G65" i="17"/>
  <c r="F65" i="17"/>
  <c r="H59" i="17"/>
  <c r="G59" i="17"/>
  <c r="F59" i="17"/>
  <c r="H53" i="17"/>
  <c r="G53" i="17"/>
  <c r="F53" i="17"/>
  <c r="H47" i="17"/>
  <c r="G47" i="17"/>
  <c r="F47" i="17"/>
  <c r="H113" i="18"/>
  <c r="G113" i="18"/>
  <c r="F113" i="18"/>
  <c r="H107" i="18"/>
  <c r="G107" i="18"/>
  <c r="F107" i="18"/>
  <c r="H101" i="18"/>
  <c r="G101" i="18"/>
  <c r="F101" i="18"/>
  <c r="H95" i="18"/>
  <c r="G95" i="18"/>
  <c r="F95" i="18"/>
  <c r="H89" i="18"/>
  <c r="G89" i="18"/>
  <c r="F89" i="18"/>
  <c r="H83" i="18"/>
  <c r="G83" i="18"/>
  <c r="F83" i="18"/>
  <c r="H77" i="18"/>
  <c r="G77" i="18"/>
  <c r="F77" i="18"/>
  <c r="H71" i="18"/>
  <c r="G71" i="18"/>
  <c r="F71" i="18"/>
  <c r="H65" i="18"/>
  <c r="G65" i="18"/>
  <c r="F65" i="18"/>
  <c r="H59" i="18"/>
  <c r="G59" i="18"/>
  <c r="F59" i="18"/>
  <c r="H53" i="18"/>
  <c r="G53" i="18"/>
  <c r="F53" i="18"/>
  <c r="H47" i="18"/>
  <c r="G47" i="18"/>
  <c r="F47" i="18"/>
  <c r="H113" i="19"/>
  <c r="G113" i="19"/>
  <c r="F113" i="19"/>
  <c r="H107" i="19"/>
  <c r="G107" i="19"/>
  <c r="F107" i="19"/>
  <c r="H101" i="19"/>
  <c r="G101" i="19"/>
  <c r="F101" i="19"/>
  <c r="H95" i="19"/>
  <c r="G95" i="19"/>
  <c r="F95" i="19"/>
  <c r="H89" i="19"/>
  <c r="G89" i="19"/>
  <c r="F89" i="19"/>
  <c r="H83" i="19"/>
  <c r="G83" i="19"/>
  <c r="F83" i="19"/>
  <c r="H77" i="19"/>
  <c r="G77" i="19"/>
  <c r="F77" i="19"/>
  <c r="H71" i="19"/>
  <c r="G71" i="19"/>
  <c r="F71" i="19"/>
  <c r="H65" i="19"/>
  <c r="G65" i="19"/>
  <c r="F65" i="19"/>
  <c r="H59" i="19"/>
  <c r="G59" i="19"/>
  <c r="F59" i="19"/>
  <c r="H53" i="19"/>
  <c r="G53" i="19"/>
  <c r="F53" i="19"/>
  <c r="H47" i="19"/>
  <c r="G47" i="19"/>
  <c r="F47" i="19"/>
  <c r="H113" i="20"/>
  <c r="G113" i="20"/>
  <c r="F113" i="20"/>
  <c r="H107" i="20"/>
  <c r="G107" i="20"/>
  <c r="F107" i="20"/>
  <c r="H101" i="20"/>
  <c r="G101" i="20"/>
  <c r="F101" i="20"/>
  <c r="H95" i="20"/>
  <c r="G95" i="20"/>
  <c r="F95" i="20"/>
  <c r="H89" i="20"/>
  <c r="G89" i="20"/>
  <c r="F89" i="20"/>
  <c r="H83" i="20"/>
  <c r="G83" i="20"/>
  <c r="F83" i="20"/>
  <c r="H77" i="20"/>
  <c r="G77" i="20"/>
  <c r="F77" i="20"/>
  <c r="H71" i="20"/>
  <c r="G71" i="20"/>
  <c r="F71" i="20"/>
  <c r="H65" i="20"/>
  <c r="G65" i="20"/>
  <c r="F65" i="20"/>
  <c r="H59" i="20"/>
  <c r="G59" i="20"/>
  <c r="F59" i="20"/>
  <c r="H53" i="20"/>
  <c r="G53" i="20"/>
  <c r="F53" i="20"/>
  <c r="H47" i="20"/>
  <c r="G47" i="20"/>
  <c r="F47" i="20"/>
  <c r="H113" i="21"/>
  <c r="G113" i="21"/>
  <c r="F113" i="21"/>
  <c r="H107" i="21"/>
  <c r="G107" i="21"/>
  <c r="F107" i="21"/>
  <c r="H101" i="21"/>
  <c r="G101" i="21"/>
  <c r="F101" i="21"/>
  <c r="H95" i="21"/>
  <c r="G95" i="21"/>
  <c r="F95" i="21"/>
  <c r="H89" i="21"/>
  <c r="G89" i="21"/>
  <c r="F89" i="21"/>
  <c r="H83" i="21"/>
  <c r="G83" i="21"/>
  <c r="F83" i="21"/>
  <c r="H77" i="21"/>
  <c r="G77" i="21"/>
  <c r="F77" i="21"/>
  <c r="H71" i="21"/>
  <c r="G71" i="21"/>
  <c r="F71" i="21"/>
  <c r="H65" i="21"/>
  <c r="G65" i="21"/>
  <c r="F65" i="21"/>
  <c r="H59" i="21"/>
  <c r="G59" i="21"/>
  <c r="F59" i="21"/>
  <c r="H53" i="21"/>
  <c r="G53" i="21"/>
  <c r="F53" i="21"/>
  <c r="H47" i="21"/>
  <c r="G47" i="21"/>
  <c r="F47" i="21"/>
  <c r="H113" i="22"/>
  <c r="G113" i="22"/>
  <c r="F113" i="22"/>
  <c r="H107" i="22"/>
  <c r="G107" i="22"/>
  <c r="F107" i="22"/>
  <c r="H101" i="22"/>
  <c r="G101" i="22"/>
  <c r="F101" i="22"/>
  <c r="H95" i="22"/>
  <c r="G95" i="22"/>
  <c r="F95" i="22"/>
  <c r="H89" i="22"/>
  <c r="G89" i="22"/>
  <c r="F89" i="22"/>
  <c r="H83" i="22"/>
  <c r="G83" i="22"/>
  <c r="F83" i="22"/>
  <c r="H77" i="22"/>
  <c r="G77" i="22"/>
  <c r="F77" i="22"/>
  <c r="H71" i="22"/>
  <c r="G71" i="22"/>
  <c r="F71" i="22"/>
  <c r="H65" i="22"/>
  <c r="G65" i="22"/>
  <c r="F65" i="22"/>
  <c r="H59" i="22"/>
  <c r="G59" i="22"/>
  <c r="F59" i="22"/>
  <c r="H53" i="22"/>
  <c r="G53" i="22"/>
  <c r="F53" i="22"/>
  <c r="H47" i="22"/>
  <c r="G47" i="22"/>
  <c r="F47" i="22"/>
  <c r="H113" i="23"/>
  <c r="G113" i="23"/>
  <c r="F113" i="23"/>
  <c r="H107" i="23"/>
  <c r="G107" i="23"/>
  <c r="F107" i="23"/>
  <c r="H101" i="23"/>
  <c r="G101" i="23"/>
  <c r="F101" i="23"/>
  <c r="H95" i="23"/>
  <c r="G95" i="23"/>
  <c r="F95" i="23"/>
  <c r="H89" i="23"/>
  <c r="G89" i="23"/>
  <c r="F89" i="23"/>
  <c r="H83" i="23"/>
  <c r="G83" i="23"/>
  <c r="F83" i="23"/>
  <c r="H77" i="23"/>
  <c r="G77" i="23"/>
  <c r="F77" i="23"/>
  <c r="H71" i="23"/>
  <c r="G71" i="23"/>
  <c r="F71" i="23"/>
  <c r="H65" i="23"/>
  <c r="G65" i="23"/>
  <c r="F65" i="23"/>
  <c r="H59" i="23"/>
  <c r="G59" i="23"/>
  <c r="F59" i="23"/>
  <c r="H53" i="23"/>
  <c r="G53" i="23"/>
  <c r="F53" i="23"/>
  <c r="H47" i="23"/>
  <c r="G47" i="23"/>
  <c r="F47" i="23"/>
  <c r="H113" i="24"/>
  <c r="G113" i="24"/>
  <c r="F113" i="24"/>
  <c r="H107" i="24"/>
  <c r="G107" i="24"/>
  <c r="F107" i="24"/>
  <c r="H101" i="24"/>
  <c r="G101" i="24"/>
  <c r="F101" i="24"/>
  <c r="H95" i="24"/>
  <c r="G95" i="24"/>
  <c r="F95" i="24"/>
  <c r="H89" i="24"/>
  <c r="G89" i="24"/>
  <c r="F89" i="24"/>
  <c r="H83" i="24"/>
  <c r="G83" i="24"/>
  <c r="F83" i="24"/>
  <c r="H77" i="24"/>
  <c r="G77" i="24"/>
  <c r="F77" i="24"/>
  <c r="H71" i="24"/>
  <c r="G71" i="24"/>
  <c r="F71" i="24"/>
  <c r="H65" i="24"/>
  <c r="G65" i="24"/>
  <c r="F65" i="24"/>
  <c r="H59" i="24"/>
  <c r="G59" i="24"/>
  <c r="F59" i="24"/>
  <c r="H53" i="24"/>
  <c r="G53" i="24"/>
  <c r="F53" i="24"/>
  <c r="H47" i="24"/>
  <c r="G47" i="24"/>
  <c r="F47" i="24"/>
  <c r="H113" i="25"/>
  <c r="G113" i="25"/>
  <c r="F113" i="25"/>
  <c r="H107" i="25"/>
  <c r="G107" i="25"/>
  <c r="F107" i="25"/>
  <c r="H101" i="25"/>
  <c r="G101" i="25"/>
  <c r="F101" i="25"/>
  <c r="H95" i="25"/>
  <c r="G95" i="25"/>
  <c r="F95" i="25"/>
  <c r="H89" i="25"/>
  <c r="G89" i="25"/>
  <c r="F89" i="25"/>
  <c r="H83" i="25"/>
  <c r="G83" i="25"/>
  <c r="F83" i="25"/>
  <c r="H77" i="25"/>
  <c r="G77" i="25"/>
  <c r="F77" i="25"/>
  <c r="H71" i="25"/>
  <c r="G71" i="25"/>
  <c r="F71" i="25"/>
  <c r="H65" i="25"/>
  <c r="G65" i="25"/>
  <c r="F65" i="25"/>
  <c r="H59" i="25"/>
  <c r="G59" i="25"/>
  <c r="F59" i="25"/>
  <c r="H53" i="25"/>
  <c r="G53" i="25"/>
  <c r="F53" i="25"/>
  <c r="H47" i="25"/>
  <c r="G47" i="25"/>
  <c r="F47" i="25"/>
  <c r="H113" i="26"/>
  <c r="G113" i="26"/>
  <c r="F113" i="26"/>
  <c r="H107" i="26"/>
  <c r="G107" i="26"/>
  <c r="F107" i="26"/>
  <c r="H101" i="26"/>
  <c r="G101" i="26"/>
  <c r="F101" i="26"/>
  <c r="H95" i="26"/>
  <c r="G95" i="26"/>
  <c r="F95" i="26"/>
  <c r="H89" i="26"/>
  <c r="G89" i="26"/>
  <c r="F89" i="26"/>
  <c r="H83" i="26"/>
  <c r="G83" i="26"/>
  <c r="F83" i="26"/>
  <c r="H77" i="26"/>
  <c r="G77" i="26"/>
  <c r="F77" i="26"/>
  <c r="H71" i="26"/>
  <c r="G71" i="26"/>
  <c r="F71" i="26"/>
  <c r="H65" i="26"/>
  <c r="G65" i="26"/>
  <c r="F65" i="26"/>
  <c r="H59" i="26"/>
  <c r="G59" i="26"/>
  <c r="F59" i="26"/>
  <c r="H53" i="26"/>
  <c r="G53" i="26"/>
  <c r="F53" i="26"/>
  <c r="H47" i="26"/>
  <c r="G47" i="26"/>
  <c r="F47" i="26"/>
  <c r="H113" i="27"/>
  <c r="G113" i="27"/>
  <c r="F113" i="27"/>
  <c r="H107" i="27"/>
  <c r="G107" i="27"/>
  <c r="F107" i="27"/>
  <c r="H101" i="27"/>
  <c r="G101" i="27"/>
  <c r="F101" i="27"/>
  <c r="H95" i="27"/>
  <c r="G95" i="27"/>
  <c r="F95" i="27"/>
  <c r="H89" i="27"/>
  <c r="G89" i="27"/>
  <c r="F89" i="27"/>
  <c r="H83" i="27"/>
  <c r="G83" i="27"/>
  <c r="F83" i="27"/>
  <c r="H77" i="27"/>
  <c r="G77" i="27"/>
  <c r="F77" i="27"/>
  <c r="H71" i="27"/>
  <c r="G71" i="27"/>
  <c r="F71" i="27"/>
  <c r="H65" i="27"/>
  <c r="G65" i="27"/>
  <c r="F65" i="27"/>
  <c r="H59" i="27"/>
  <c r="G59" i="27"/>
  <c r="F59" i="27"/>
  <c r="H53" i="27"/>
  <c r="G53" i="27"/>
  <c r="F53" i="27"/>
  <c r="H47" i="27"/>
  <c r="G47" i="27"/>
  <c r="F47" i="27"/>
  <c r="H113" i="28"/>
  <c r="G113" i="28"/>
  <c r="F113" i="28"/>
  <c r="H107" i="28"/>
  <c r="G107" i="28"/>
  <c r="F107" i="28"/>
  <c r="H101" i="28"/>
  <c r="G101" i="28"/>
  <c r="F101" i="28"/>
  <c r="H95" i="28"/>
  <c r="G95" i="28"/>
  <c r="F95" i="28"/>
  <c r="H89" i="28"/>
  <c r="G89" i="28"/>
  <c r="F89" i="28"/>
  <c r="H83" i="28"/>
  <c r="G83" i="28"/>
  <c r="F83" i="28"/>
  <c r="H77" i="28"/>
  <c r="G77" i="28"/>
  <c r="F77" i="28"/>
  <c r="H71" i="28"/>
  <c r="G71" i="28"/>
  <c r="F71" i="28"/>
  <c r="H65" i="28"/>
  <c r="G65" i="28"/>
  <c r="F65" i="28"/>
  <c r="H59" i="28"/>
  <c r="G59" i="28"/>
  <c r="F59" i="28"/>
  <c r="H53" i="28"/>
  <c r="G53" i="28"/>
  <c r="F53" i="28"/>
  <c r="H47" i="28"/>
  <c r="G47" i="28"/>
  <c r="F47" i="28"/>
  <c r="H113" i="29"/>
  <c r="G113" i="29"/>
  <c r="F113" i="29"/>
  <c r="H107" i="29"/>
  <c r="G107" i="29"/>
  <c r="F107" i="29"/>
  <c r="H101" i="29"/>
  <c r="G101" i="29"/>
  <c r="F101" i="29"/>
  <c r="H95" i="29"/>
  <c r="G95" i="29"/>
  <c r="F95" i="29"/>
  <c r="H89" i="29"/>
  <c r="G89" i="29"/>
  <c r="F89" i="29"/>
  <c r="H83" i="29"/>
  <c r="G83" i="29"/>
  <c r="F83" i="29"/>
  <c r="H77" i="29"/>
  <c r="G77" i="29"/>
  <c r="F77" i="29"/>
  <c r="H71" i="29"/>
  <c r="G71" i="29"/>
  <c r="F71" i="29"/>
  <c r="H65" i="29"/>
  <c r="G65" i="29"/>
  <c r="F65" i="29"/>
  <c r="H59" i="29"/>
  <c r="G59" i="29"/>
  <c r="F59" i="29"/>
  <c r="H53" i="29"/>
  <c r="G53" i="29"/>
  <c r="F53" i="29"/>
  <c r="H47" i="29"/>
  <c r="G47" i="29"/>
  <c r="F47" i="29"/>
  <c r="H113" i="30"/>
  <c r="G113" i="30"/>
  <c r="F113" i="30"/>
  <c r="H107" i="30"/>
  <c r="G107" i="30"/>
  <c r="F107" i="30"/>
  <c r="H101" i="30"/>
  <c r="G101" i="30"/>
  <c r="F101" i="30"/>
  <c r="H95" i="30"/>
  <c r="G95" i="30"/>
  <c r="F95" i="30"/>
  <c r="H89" i="30"/>
  <c r="G89" i="30"/>
  <c r="F89" i="30"/>
  <c r="H83" i="30"/>
  <c r="G83" i="30"/>
  <c r="F83" i="30"/>
  <c r="H77" i="30"/>
  <c r="G77" i="30"/>
  <c r="F77" i="30"/>
  <c r="H71" i="30"/>
  <c r="G71" i="30"/>
  <c r="F71" i="30"/>
  <c r="H65" i="30"/>
  <c r="G65" i="30"/>
  <c r="F65" i="30"/>
  <c r="H59" i="30"/>
  <c r="G59" i="30"/>
  <c r="F59" i="30"/>
  <c r="H53" i="30"/>
  <c r="G53" i="30"/>
  <c r="F53" i="30"/>
  <c r="H47" i="30"/>
  <c r="G47" i="30"/>
  <c r="F47" i="30"/>
  <c r="H113" i="31"/>
  <c r="G113" i="31"/>
  <c r="F113" i="31"/>
  <c r="H107" i="31"/>
  <c r="G107" i="31"/>
  <c r="F107" i="31"/>
  <c r="H101" i="31"/>
  <c r="G101" i="31"/>
  <c r="F101" i="31"/>
  <c r="H95" i="31"/>
  <c r="G95" i="31"/>
  <c r="F95" i="31"/>
  <c r="H89" i="31"/>
  <c r="G89" i="31"/>
  <c r="F89" i="31"/>
  <c r="H83" i="31"/>
  <c r="G83" i="31"/>
  <c r="F83" i="31"/>
  <c r="H77" i="31"/>
  <c r="G77" i="31"/>
  <c r="F77" i="31"/>
  <c r="H71" i="31"/>
  <c r="G71" i="31"/>
  <c r="F71" i="31"/>
  <c r="H65" i="31"/>
  <c r="G65" i="31"/>
  <c r="F65" i="31"/>
  <c r="H59" i="31"/>
  <c r="G59" i="31"/>
  <c r="F59" i="31"/>
  <c r="H53" i="31"/>
  <c r="G53" i="31"/>
  <c r="F53" i="31"/>
  <c r="H47" i="31"/>
  <c r="G47" i="31"/>
  <c r="F47" i="31"/>
  <c r="H113" i="32"/>
  <c r="G113" i="32"/>
  <c r="F113" i="32"/>
  <c r="H107" i="32"/>
  <c r="G107" i="32"/>
  <c r="F107" i="32"/>
  <c r="H101" i="32"/>
  <c r="G101" i="32"/>
  <c r="F101" i="32"/>
  <c r="H95" i="32"/>
  <c r="G95" i="32"/>
  <c r="F95" i="32"/>
  <c r="H89" i="32"/>
  <c r="G89" i="32"/>
  <c r="F89" i="32"/>
  <c r="H83" i="32"/>
  <c r="G83" i="32"/>
  <c r="F83" i="32"/>
  <c r="H77" i="32"/>
  <c r="G77" i="32"/>
  <c r="F77" i="32"/>
  <c r="H71" i="32"/>
  <c r="G71" i="32"/>
  <c r="F71" i="32"/>
  <c r="H65" i="32"/>
  <c r="G65" i="32"/>
  <c r="F65" i="32"/>
  <c r="H59" i="32"/>
  <c r="G59" i="32"/>
  <c r="F59" i="32"/>
  <c r="H53" i="32"/>
  <c r="G53" i="32"/>
  <c r="F53" i="32"/>
  <c r="H47" i="32"/>
  <c r="G47" i="32"/>
  <c r="F47" i="32"/>
  <c r="H113" i="1"/>
  <c r="G113" i="1"/>
  <c r="F113" i="1"/>
  <c r="H107" i="1"/>
  <c r="G107" i="1"/>
  <c r="F107" i="1"/>
  <c r="H101" i="1"/>
  <c r="G101" i="1"/>
  <c r="F101" i="1"/>
  <c r="H95" i="1"/>
  <c r="G95" i="1"/>
  <c r="F95" i="1"/>
  <c r="H89" i="1"/>
  <c r="G89" i="1"/>
  <c r="F89" i="1"/>
  <c r="H83" i="1"/>
  <c r="G83" i="1"/>
  <c r="F83" i="1"/>
  <c r="H77" i="1"/>
  <c r="G77" i="1"/>
  <c r="F77" i="1"/>
  <c r="H71" i="1"/>
  <c r="G71" i="1"/>
  <c r="F71" i="1"/>
  <c r="H65" i="1"/>
  <c r="G65" i="1"/>
  <c r="F65" i="1"/>
  <c r="H59" i="1"/>
  <c r="G59" i="1"/>
  <c r="F59" i="1"/>
  <c r="H53" i="1"/>
  <c r="G53" i="1"/>
  <c r="F53" i="1"/>
  <c r="G41" i="11"/>
  <c r="H41" i="22"/>
  <c r="H39" i="2"/>
  <c r="G39" i="2"/>
  <c r="F39" i="2"/>
  <c r="H39" i="3"/>
  <c r="G39" i="3"/>
  <c r="F39" i="3"/>
  <c r="H39" i="4"/>
  <c r="G39" i="4"/>
  <c r="F39" i="4"/>
  <c r="H39" i="5"/>
  <c r="G39" i="5"/>
  <c r="F39" i="5"/>
  <c r="H39" i="6"/>
  <c r="G39" i="6"/>
  <c r="F39" i="6"/>
  <c r="H39" i="7"/>
  <c r="G39" i="7"/>
  <c r="F39" i="7"/>
  <c r="H39" i="8"/>
  <c r="G39" i="8"/>
  <c r="F39" i="8"/>
  <c r="H39" i="9"/>
  <c r="G39" i="9"/>
  <c r="F39" i="9"/>
  <c r="H39" i="10"/>
  <c r="G39" i="10"/>
  <c r="F39" i="10"/>
  <c r="H39" i="11"/>
  <c r="G39" i="11"/>
  <c r="F39" i="11"/>
  <c r="H39" i="12"/>
  <c r="G39" i="12"/>
  <c r="F39" i="12"/>
  <c r="H39" i="13"/>
  <c r="G39" i="13"/>
  <c r="F39" i="13"/>
  <c r="H39" i="14"/>
  <c r="G39" i="14"/>
  <c r="F39" i="14"/>
  <c r="H39" i="15"/>
  <c r="G39" i="15"/>
  <c r="F39" i="15"/>
  <c r="H39" i="16"/>
  <c r="G39" i="16"/>
  <c r="F39" i="16"/>
  <c r="H39" i="17"/>
  <c r="G39" i="17"/>
  <c r="F39" i="17"/>
  <c r="H39" i="18"/>
  <c r="G39" i="18"/>
  <c r="F39" i="18"/>
  <c r="H39" i="19"/>
  <c r="G39" i="19"/>
  <c r="F39" i="19"/>
  <c r="H39" i="20"/>
  <c r="G39" i="20"/>
  <c r="F39" i="20"/>
  <c r="H39" i="21"/>
  <c r="G39" i="21"/>
  <c r="F39" i="21"/>
  <c r="H39" i="22"/>
  <c r="G39" i="22"/>
  <c r="F39" i="22"/>
  <c r="H39" i="23"/>
  <c r="G39" i="23"/>
  <c r="F39" i="23"/>
  <c r="H39" i="24"/>
  <c r="G39" i="24"/>
  <c r="F39" i="24"/>
  <c r="H39" i="25"/>
  <c r="G39" i="25"/>
  <c r="F39" i="25"/>
  <c r="H39" i="26"/>
  <c r="G39" i="26"/>
  <c r="F39" i="26"/>
  <c r="H39" i="27"/>
  <c r="G39" i="27"/>
  <c r="F39" i="27"/>
  <c r="H39" i="28"/>
  <c r="G39" i="28"/>
  <c r="F39" i="28"/>
  <c r="H39" i="29"/>
  <c r="G39" i="29"/>
  <c r="F39" i="29"/>
  <c r="H39" i="30"/>
  <c r="G39" i="30"/>
  <c r="F39" i="30"/>
  <c r="H39" i="31"/>
  <c r="G39" i="31"/>
  <c r="F39" i="31"/>
  <c r="H39" i="32"/>
  <c r="G39" i="32"/>
  <c r="F39" i="32"/>
  <c r="H39" i="1"/>
  <c r="G39" i="1"/>
  <c r="F39" i="1"/>
  <c r="H32" i="2"/>
  <c r="H41" i="2" s="1"/>
  <c r="G32" i="2"/>
  <c r="G41" i="2" s="1"/>
  <c r="F32" i="2"/>
  <c r="F41" i="2" s="1"/>
  <c r="H32" i="3"/>
  <c r="H41" i="3" s="1"/>
  <c r="G32" i="3"/>
  <c r="G41" i="3" s="1"/>
  <c r="F32" i="3"/>
  <c r="F41" i="3" s="1"/>
  <c r="H32" i="4"/>
  <c r="H41" i="4" s="1"/>
  <c r="G32" i="4"/>
  <c r="G41" i="4" s="1"/>
  <c r="F32" i="4"/>
  <c r="F41" i="4" s="1"/>
  <c r="H32" i="5"/>
  <c r="H41" i="5" s="1"/>
  <c r="G32" i="5"/>
  <c r="G41" i="5" s="1"/>
  <c r="F32" i="5"/>
  <c r="F41" i="5" s="1"/>
  <c r="H32" i="6"/>
  <c r="H41" i="6" s="1"/>
  <c r="G32" i="6"/>
  <c r="G41" i="6" s="1"/>
  <c r="F32" i="6"/>
  <c r="F41" i="6" s="1"/>
  <c r="H32" i="7"/>
  <c r="H41" i="7" s="1"/>
  <c r="G32" i="7"/>
  <c r="G41" i="7" s="1"/>
  <c r="F32" i="7"/>
  <c r="F41" i="7" s="1"/>
  <c r="H32" i="8"/>
  <c r="H41" i="8" s="1"/>
  <c r="G32" i="8"/>
  <c r="G41" i="8" s="1"/>
  <c r="F32" i="8"/>
  <c r="F41" i="8" s="1"/>
  <c r="H32" i="9"/>
  <c r="H41" i="9" s="1"/>
  <c r="G32" i="9"/>
  <c r="G41" i="9" s="1"/>
  <c r="F32" i="9"/>
  <c r="F41" i="9" s="1"/>
  <c r="H32" i="10"/>
  <c r="H41" i="10" s="1"/>
  <c r="G32" i="10"/>
  <c r="G41" i="10" s="1"/>
  <c r="F32" i="10"/>
  <c r="F41" i="10" s="1"/>
  <c r="H32" i="11"/>
  <c r="H41" i="11" s="1"/>
  <c r="G32" i="11"/>
  <c r="F32" i="11"/>
  <c r="F41" i="11" s="1"/>
  <c r="H32" i="12"/>
  <c r="H41" i="12" s="1"/>
  <c r="G32" i="12"/>
  <c r="G41" i="12" s="1"/>
  <c r="F32" i="12"/>
  <c r="F41" i="12" s="1"/>
  <c r="H32" i="13"/>
  <c r="H41" i="13" s="1"/>
  <c r="G32" i="13"/>
  <c r="G41" i="13" s="1"/>
  <c r="F32" i="13"/>
  <c r="F41" i="13" s="1"/>
  <c r="H32" i="14"/>
  <c r="H41" i="14" s="1"/>
  <c r="G32" i="14"/>
  <c r="G41" i="14" s="1"/>
  <c r="F32" i="14"/>
  <c r="F41" i="14" s="1"/>
  <c r="H32" i="15"/>
  <c r="H41" i="15" s="1"/>
  <c r="G32" i="15"/>
  <c r="G41" i="15" s="1"/>
  <c r="F32" i="15"/>
  <c r="F41" i="15" s="1"/>
  <c r="H32" i="16"/>
  <c r="H41" i="16" s="1"/>
  <c r="G32" i="16"/>
  <c r="G41" i="16" s="1"/>
  <c r="F32" i="16"/>
  <c r="F41" i="16" s="1"/>
  <c r="H32" i="17"/>
  <c r="H41" i="17" s="1"/>
  <c r="G32" i="17"/>
  <c r="G41" i="17" s="1"/>
  <c r="F32" i="17"/>
  <c r="F41" i="17" s="1"/>
  <c r="H32" i="18"/>
  <c r="H41" i="18" s="1"/>
  <c r="G32" i="18"/>
  <c r="G41" i="18" s="1"/>
  <c r="F32" i="18"/>
  <c r="F41" i="18" s="1"/>
  <c r="H32" i="19"/>
  <c r="H41" i="19" s="1"/>
  <c r="G32" i="19"/>
  <c r="G41" i="19" s="1"/>
  <c r="F32" i="19"/>
  <c r="F41" i="19" s="1"/>
  <c r="H32" i="20"/>
  <c r="H41" i="20" s="1"/>
  <c r="G32" i="20"/>
  <c r="G41" i="20" s="1"/>
  <c r="F32" i="20"/>
  <c r="F41" i="20" s="1"/>
  <c r="H32" i="21"/>
  <c r="H41" i="21" s="1"/>
  <c r="G32" i="21"/>
  <c r="G41" i="21" s="1"/>
  <c r="F32" i="21"/>
  <c r="F41" i="21" s="1"/>
  <c r="H32" i="22"/>
  <c r="G32" i="22"/>
  <c r="G41" i="22" s="1"/>
  <c r="F32" i="22"/>
  <c r="F41" i="22" s="1"/>
  <c r="H32" i="23"/>
  <c r="H41" i="23" s="1"/>
  <c r="G32" i="23"/>
  <c r="G41" i="23" s="1"/>
  <c r="F32" i="23"/>
  <c r="F41" i="23" s="1"/>
  <c r="H32" i="24"/>
  <c r="H41" i="24" s="1"/>
  <c r="G32" i="24"/>
  <c r="G41" i="24" s="1"/>
  <c r="F32" i="24"/>
  <c r="F41" i="24" s="1"/>
  <c r="H32" i="25"/>
  <c r="H41" i="25" s="1"/>
  <c r="G32" i="25"/>
  <c r="G41" i="25" s="1"/>
  <c r="F32" i="25"/>
  <c r="F41" i="25" s="1"/>
  <c r="H32" i="26"/>
  <c r="H41" i="26" s="1"/>
  <c r="G32" i="26"/>
  <c r="G41" i="26" s="1"/>
  <c r="F32" i="26"/>
  <c r="F41" i="26" s="1"/>
  <c r="H32" i="27"/>
  <c r="H41" i="27" s="1"/>
  <c r="G32" i="27"/>
  <c r="G41" i="27" s="1"/>
  <c r="F32" i="27"/>
  <c r="F41" i="27" s="1"/>
  <c r="H32" i="28"/>
  <c r="H41" i="28" s="1"/>
  <c r="G32" i="28"/>
  <c r="G41" i="28" s="1"/>
  <c r="F32" i="28"/>
  <c r="F41" i="28" s="1"/>
  <c r="H32" i="29"/>
  <c r="H41" i="29" s="1"/>
  <c r="G32" i="29"/>
  <c r="G41" i="29" s="1"/>
  <c r="F32" i="29"/>
  <c r="F41" i="29" s="1"/>
  <c r="H32" i="30"/>
  <c r="H41" i="30" s="1"/>
  <c r="G32" i="30"/>
  <c r="G41" i="30" s="1"/>
  <c r="F32" i="30"/>
  <c r="F41" i="30" s="1"/>
  <c r="H32" i="31"/>
  <c r="H41" i="31" s="1"/>
  <c r="G32" i="31"/>
  <c r="G41" i="31" s="1"/>
  <c r="F32" i="31"/>
  <c r="F41" i="31" s="1"/>
  <c r="H32" i="32"/>
  <c r="H41" i="32" s="1"/>
  <c r="G32" i="32"/>
  <c r="G41" i="32" s="1"/>
  <c r="F32" i="32"/>
  <c r="F41" i="32" s="1"/>
  <c r="H32" i="1"/>
  <c r="H41" i="1" s="1"/>
  <c r="G32" i="1"/>
  <c r="G41" i="1" s="1"/>
  <c r="F32" i="1"/>
  <c r="F41" i="1" s="1"/>
  <c r="H20" i="2"/>
  <c r="G20" i="2"/>
  <c r="F20" i="2"/>
  <c r="H20" i="3"/>
  <c r="G20" i="3"/>
  <c r="F20" i="3"/>
  <c r="H20" i="4"/>
  <c r="G20" i="4"/>
  <c r="F20" i="4"/>
  <c r="H20" i="5"/>
  <c r="G20" i="5"/>
  <c r="F20" i="5"/>
  <c r="H20" i="6"/>
  <c r="G20" i="6"/>
  <c r="F20" i="6"/>
  <c r="H20" i="7"/>
  <c r="G20" i="7"/>
  <c r="F20" i="7"/>
  <c r="H20" i="8"/>
  <c r="G20" i="8"/>
  <c r="F20" i="8"/>
  <c r="H20" i="9"/>
  <c r="G20" i="9"/>
  <c r="F20" i="9"/>
  <c r="H20" i="10"/>
  <c r="G20" i="10"/>
  <c r="F20" i="10"/>
  <c r="H20" i="11"/>
  <c r="G20" i="11"/>
  <c r="F20" i="11"/>
  <c r="H20" i="12"/>
  <c r="G20" i="12"/>
  <c r="F20" i="12"/>
  <c r="H20" i="13"/>
  <c r="G20" i="13"/>
  <c r="F20" i="13"/>
  <c r="H20" i="14"/>
  <c r="G20" i="14"/>
  <c r="F20" i="14"/>
  <c r="H20" i="15"/>
  <c r="G20" i="15"/>
  <c r="F20" i="15"/>
  <c r="H20" i="16"/>
  <c r="G20" i="16"/>
  <c r="F20" i="16"/>
  <c r="H20" i="17"/>
  <c r="G20" i="17"/>
  <c r="F20" i="17"/>
  <c r="H20" i="18"/>
  <c r="G20" i="18"/>
  <c r="F20" i="18"/>
  <c r="H20" i="19"/>
  <c r="G20" i="19"/>
  <c r="F20" i="19"/>
  <c r="H20" i="20"/>
  <c r="G20" i="20"/>
  <c r="F20" i="20"/>
  <c r="H20" i="21"/>
  <c r="G20" i="21"/>
  <c r="F20" i="21"/>
  <c r="H20" i="22"/>
  <c r="G20" i="22"/>
  <c r="F20" i="22"/>
  <c r="H20" i="23"/>
  <c r="G20" i="23"/>
  <c r="F20" i="23"/>
  <c r="H20" i="24"/>
  <c r="G20" i="24"/>
  <c r="F20" i="24"/>
  <c r="H20" i="25"/>
  <c r="G20" i="25"/>
  <c r="F20" i="25"/>
  <c r="H20" i="26"/>
  <c r="G20" i="26"/>
  <c r="F20" i="26"/>
  <c r="H20" i="27"/>
  <c r="G20" i="27"/>
  <c r="F20" i="27"/>
  <c r="H20" i="28"/>
  <c r="G20" i="28"/>
  <c r="F20" i="28"/>
  <c r="H20" i="29"/>
  <c r="G20" i="29"/>
  <c r="F20" i="29"/>
  <c r="H20" i="30"/>
  <c r="G20" i="30"/>
  <c r="F20" i="30"/>
  <c r="H20" i="31"/>
  <c r="G20" i="31"/>
  <c r="F20" i="31"/>
  <c r="H20" i="32"/>
  <c r="G20" i="32"/>
  <c r="F20" i="32"/>
  <c r="H20" i="1"/>
  <c r="G20" i="1"/>
  <c r="F20" i="1"/>
  <c r="H7" i="2"/>
  <c r="H30" i="2" s="1"/>
  <c r="G7" i="2"/>
  <c r="G30" i="2" s="1"/>
  <c r="F7" i="2"/>
  <c r="F30" i="2" s="1"/>
  <c r="H7" i="3"/>
  <c r="H30" i="3" s="1"/>
  <c r="H42" i="3" s="1"/>
  <c r="G7" i="3"/>
  <c r="G30" i="3" s="1"/>
  <c r="G42" i="3" s="1"/>
  <c r="F7" i="3"/>
  <c r="F30" i="3" s="1"/>
  <c r="H7" i="4"/>
  <c r="H30" i="4" s="1"/>
  <c r="G7" i="4"/>
  <c r="G30" i="4" s="1"/>
  <c r="G42" i="4" s="1"/>
  <c r="F7" i="4"/>
  <c r="F30" i="4" s="1"/>
  <c r="F42" i="4" s="1"/>
  <c r="H7" i="5"/>
  <c r="G7" i="5"/>
  <c r="G30" i="5" s="1"/>
  <c r="F7" i="5"/>
  <c r="F30" i="5" s="1"/>
  <c r="F42" i="5" s="1"/>
  <c r="H7" i="6"/>
  <c r="H30" i="6" s="1"/>
  <c r="G7" i="6"/>
  <c r="G30" i="6" s="1"/>
  <c r="F7" i="6"/>
  <c r="F30" i="6" s="1"/>
  <c r="H7" i="7"/>
  <c r="H30" i="7" s="1"/>
  <c r="H42" i="7" s="1"/>
  <c r="G7" i="7"/>
  <c r="G30" i="7" s="1"/>
  <c r="G42" i="7" s="1"/>
  <c r="F7" i="7"/>
  <c r="F30" i="7" s="1"/>
  <c r="H7" i="8"/>
  <c r="H30" i="8" s="1"/>
  <c r="H42" i="8" s="1"/>
  <c r="G7" i="8"/>
  <c r="G30" i="8" s="1"/>
  <c r="G42" i="8" s="1"/>
  <c r="F7" i="8"/>
  <c r="F30" i="8" s="1"/>
  <c r="H7" i="9"/>
  <c r="H30" i="9" s="1"/>
  <c r="G7" i="9"/>
  <c r="G30" i="9" s="1"/>
  <c r="F7" i="9"/>
  <c r="F30" i="9" s="1"/>
  <c r="F42" i="9" s="1"/>
  <c r="H7" i="10"/>
  <c r="H30" i="10" s="1"/>
  <c r="G7" i="10"/>
  <c r="G30" i="10" s="1"/>
  <c r="F7" i="10"/>
  <c r="F30" i="10" s="1"/>
  <c r="H7" i="11"/>
  <c r="H30" i="11" s="1"/>
  <c r="H42" i="11" s="1"/>
  <c r="G7" i="11"/>
  <c r="G30" i="11" s="1"/>
  <c r="F7" i="11"/>
  <c r="F30" i="11" s="1"/>
  <c r="H7" i="12"/>
  <c r="H30" i="12" s="1"/>
  <c r="G7" i="12"/>
  <c r="G30" i="12" s="1"/>
  <c r="G42" i="12" s="1"/>
  <c r="F7" i="12"/>
  <c r="F30" i="12" s="1"/>
  <c r="F42" i="12" s="1"/>
  <c r="H7" i="13"/>
  <c r="H30" i="13" s="1"/>
  <c r="G7" i="13"/>
  <c r="G30" i="13" s="1"/>
  <c r="F7" i="13"/>
  <c r="F30" i="13" s="1"/>
  <c r="F42" i="13" s="1"/>
  <c r="H7" i="14"/>
  <c r="H30" i="14" s="1"/>
  <c r="G7" i="14"/>
  <c r="G30" i="14" s="1"/>
  <c r="F7" i="14"/>
  <c r="F30" i="14" s="1"/>
  <c r="H7" i="15"/>
  <c r="H30" i="15" s="1"/>
  <c r="H42" i="15" s="1"/>
  <c r="G7" i="15"/>
  <c r="G30" i="15" s="1"/>
  <c r="G42" i="15" s="1"/>
  <c r="F7" i="15"/>
  <c r="F30" i="15" s="1"/>
  <c r="H7" i="16"/>
  <c r="H30" i="16" s="1"/>
  <c r="H42" i="16" s="1"/>
  <c r="G7" i="16"/>
  <c r="G30" i="16" s="1"/>
  <c r="G42" i="16" s="1"/>
  <c r="F7" i="16"/>
  <c r="F30" i="16" s="1"/>
  <c r="H7" i="17"/>
  <c r="H30" i="17" s="1"/>
  <c r="G7" i="17"/>
  <c r="G30" i="17" s="1"/>
  <c r="F7" i="17"/>
  <c r="F30" i="17" s="1"/>
  <c r="F42" i="17" s="1"/>
  <c r="H7" i="18"/>
  <c r="H30" i="18" s="1"/>
  <c r="G7" i="18"/>
  <c r="G30" i="18" s="1"/>
  <c r="F7" i="18"/>
  <c r="F30" i="18" s="1"/>
  <c r="H7" i="19"/>
  <c r="H30" i="19" s="1"/>
  <c r="H42" i="19" s="1"/>
  <c r="G7" i="19"/>
  <c r="G30" i="19" s="1"/>
  <c r="G42" i="19" s="1"/>
  <c r="F7" i="19"/>
  <c r="F30" i="19" s="1"/>
  <c r="H7" i="20"/>
  <c r="H30" i="20" s="1"/>
  <c r="G7" i="20"/>
  <c r="G30" i="20" s="1"/>
  <c r="G42" i="20" s="1"/>
  <c r="F7" i="20"/>
  <c r="F30" i="20" s="1"/>
  <c r="F42" i="20" s="1"/>
  <c r="H7" i="21"/>
  <c r="H30" i="21" s="1"/>
  <c r="G7" i="21"/>
  <c r="G30" i="21" s="1"/>
  <c r="F7" i="21"/>
  <c r="F30" i="21" s="1"/>
  <c r="F42" i="21" s="1"/>
  <c r="H7" i="22"/>
  <c r="H30" i="22" s="1"/>
  <c r="G7" i="22"/>
  <c r="G30" i="22" s="1"/>
  <c r="F7" i="22"/>
  <c r="F30" i="22" s="1"/>
  <c r="H7" i="23"/>
  <c r="H30" i="23" s="1"/>
  <c r="H42" i="23" s="1"/>
  <c r="G7" i="23"/>
  <c r="G30" i="23" s="1"/>
  <c r="G42" i="23" s="1"/>
  <c r="F7" i="23"/>
  <c r="F30" i="23" s="1"/>
  <c r="H7" i="24"/>
  <c r="H30" i="24" s="1"/>
  <c r="H42" i="24" s="1"/>
  <c r="G7" i="24"/>
  <c r="G30" i="24" s="1"/>
  <c r="G42" i="24" s="1"/>
  <c r="F7" i="24"/>
  <c r="F30" i="24" s="1"/>
  <c r="H7" i="25"/>
  <c r="H30" i="25" s="1"/>
  <c r="G7" i="25"/>
  <c r="G30" i="25" s="1"/>
  <c r="F7" i="25"/>
  <c r="F30" i="25" s="1"/>
  <c r="F42" i="25" s="1"/>
  <c r="H7" i="26"/>
  <c r="H30" i="26" s="1"/>
  <c r="G7" i="26"/>
  <c r="G30" i="26" s="1"/>
  <c r="F7" i="26"/>
  <c r="F30" i="26" s="1"/>
  <c r="H7" i="27"/>
  <c r="H30" i="27" s="1"/>
  <c r="H42" i="27" s="1"/>
  <c r="G7" i="27"/>
  <c r="G30" i="27" s="1"/>
  <c r="F7" i="27"/>
  <c r="F30" i="27" s="1"/>
  <c r="H7" i="28"/>
  <c r="H30" i="28" s="1"/>
  <c r="G7" i="28"/>
  <c r="G30" i="28" s="1"/>
  <c r="G42" i="28" s="1"/>
  <c r="F7" i="28"/>
  <c r="F30" i="28" s="1"/>
  <c r="F42" i="28" s="1"/>
  <c r="H7" i="29"/>
  <c r="H30" i="29" s="1"/>
  <c r="G7" i="29"/>
  <c r="G30" i="29" s="1"/>
  <c r="F7" i="29"/>
  <c r="F30" i="29" s="1"/>
  <c r="F42" i="29" s="1"/>
  <c r="H7" i="30"/>
  <c r="H30" i="30" s="1"/>
  <c r="G7" i="30"/>
  <c r="G30" i="30" s="1"/>
  <c r="F7" i="30"/>
  <c r="F30" i="30" s="1"/>
  <c r="H7" i="31"/>
  <c r="H30" i="31" s="1"/>
  <c r="H42" i="31" s="1"/>
  <c r="G7" i="31"/>
  <c r="G30" i="31" s="1"/>
  <c r="G42" i="31" s="1"/>
  <c r="F7" i="31"/>
  <c r="F30" i="31" s="1"/>
  <c r="H7" i="32"/>
  <c r="H30" i="32" s="1"/>
  <c r="H42" i="32" s="1"/>
  <c r="G7" i="32"/>
  <c r="G30" i="32" s="1"/>
  <c r="G42" i="32" s="1"/>
  <c r="F7" i="32"/>
  <c r="F30" i="32" s="1"/>
  <c r="H7" i="1"/>
  <c r="H30" i="1" s="1"/>
  <c r="G7" i="1"/>
  <c r="G30" i="1" s="1"/>
  <c r="F7" i="1"/>
  <c r="F30" i="1" s="1"/>
  <c r="F42" i="1" s="1"/>
  <c r="F47" i="1" l="1"/>
  <c r="F45" i="1" s="1"/>
  <c r="F118" i="1" s="1"/>
  <c r="F45" i="17"/>
  <c r="F118" i="17" s="1"/>
  <c r="H45" i="22"/>
  <c r="H118" i="22" s="1"/>
  <c r="H45" i="26"/>
  <c r="H118" i="26" s="1"/>
  <c r="H30" i="5"/>
  <c r="F45" i="13"/>
  <c r="F118" i="13" s="1"/>
  <c r="G45" i="5"/>
  <c r="G118" i="5" s="1"/>
  <c r="G45" i="3"/>
  <c r="G118" i="3" s="1"/>
  <c r="F45" i="3"/>
  <c r="F118" i="3" s="1"/>
  <c r="H42" i="28"/>
  <c r="H42" i="20"/>
  <c r="H42" i="12"/>
  <c r="H42" i="4"/>
  <c r="F45" i="29"/>
  <c r="F118" i="29" s="1"/>
  <c r="G45" i="30"/>
  <c r="G118" i="30" s="1"/>
  <c r="F45" i="9"/>
  <c r="F118" i="9" s="1"/>
  <c r="F45" i="7"/>
  <c r="F118" i="7" s="1"/>
  <c r="F45" i="5"/>
  <c r="F118" i="5" s="1"/>
  <c r="F42" i="32"/>
  <c r="G42" i="27"/>
  <c r="F42" i="24"/>
  <c r="G42" i="11"/>
  <c r="H45" i="13"/>
  <c r="H118" i="13" s="1"/>
  <c r="G45" i="12"/>
  <c r="G118" i="12" s="1"/>
  <c r="F42" i="16"/>
  <c r="F42" i="8"/>
  <c r="H45" i="14"/>
  <c r="H118" i="14" s="1"/>
  <c r="H45" i="10"/>
  <c r="H118" i="10" s="1"/>
  <c r="H45" i="6"/>
  <c r="H118" i="6" s="1"/>
  <c r="H45" i="30"/>
  <c r="H118" i="30" s="1"/>
  <c r="F45" i="25"/>
  <c r="F118" i="25" s="1"/>
  <c r="F45" i="21"/>
  <c r="F118" i="21" s="1"/>
  <c r="F45" i="16"/>
  <c r="F118" i="16" s="1"/>
  <c r="F45" i="32"/>
  <c r="F118" i="32" s="1"/>
  <c r="H45" i="29"/>
  <c r="H118" i="29" s="1"/>
  <c r="G45" i="28"/>
  <c r="G118" i="28" s="1"/>
  <c r="F45" i="23"/>
  <c r="F118" i="23" s="1"/>
  <c r="H45" i="23"/>
  <c r="H118" i="23" s="1"/>
  <c r="G45" i="21"/>
  <c r="G118" i="21" s="1"/>
  <c r="H45" i="20"/>
  <c r="H118" i="20" s="1"/>
  <c r="G45" i="19"/>
  <c r="G118" i="19" s="1"/>
  <c r="H45" i="19"/>
  <c r="H118" i="19" s="1"/>
  <c r="G45" i="10"/>
  <c r="G118" i="10" s="1"/>
  <c r="H45" i="3"/>
  <c r="H118" i="3" s="1"/>
  <c r="F45" i="30"/>
  <c r="F118" i="30" s="1"/>
  <c r="G45" i="26"/>
  <c r="G118" i="26" s="1"/>
  <c r="F45" i="26"/>
  <c r="F118" i="26" s="1"/>
  <c r="G45" i="17"/>
  <c r="G118" i="17" s="1"/>
  <c r="H45" i="16"/>
  <c r="H118" i="16" s="1"/>
  <c r="G45" i="15"/>
  <c r="G118" i="15" s="1"/>
  <c r="H45" i="15"/>
  <c r="H118" i="15" s="1"/>
  <c r="F45" i="12"/>
  <c r="F118" i="12" s="1"/>
  <c r="H45" i="9"/>
  <c r="H118" i="9" s="1"/>
  <c r="F45" i="6"/>
  <c r="F118" i="6" s="1"/>
  <c r="G45" i="31"/>
  <c r="G118" i="31" s="1"/>
  <c r="F45" i="28"/>
  <c r="F118" i="28" s="1"/>
  <c r="H45" i="25"/>
  <c r="H118" i="25" s="1"/>
  <c r="G45" i="24"/>
  <c r="G118" i="24" s="1"/>
  <c r="F45" i="19"/>
  <c r="F118" i="19" s="1"/>
  <c r="F45" i="18"/>
  <c r="F118" i="18" s="1"/>
  <c r="H45" i="18"/>
  <c r="H118" i="18" s="1"/>
  <c r="G45" i="6"/>
  <c r="G118" i="6" s="1"/>
  <c r="F45" i="22"/>
  <c r="F118" i="22" s="1"/>
  <c r="F45" i="15"/>
  <c r="F118" i="15" s="1"/>
  <c r="G45" i="13"/>
  <c r="G118" i="13" s="1"/>
  <c r="H45" i="12"/>
  <c r="H118" i="12" s="1"/>
  <c r="G45" i="11"/>
  <c r="G118" i="11" s="1"/>
  <c r="H45" i="11"/>
  <c r="H118" i="11" s="1"/>
  <c r="F45" i="8"/>
  <c r="F118" i="8" s="1"/>
  <c r="H45" i="5"/>
  <c r="H118" i="5" s="1"/>
  <c r="F45" i="2"/>
  <c r="F118" i="2" s="1"/>
  <c r="G45" i="1"/>
  <c r="G118" i="1" s="1"/>
  <c r="H45" i="32"/>
  <c r="H118" i="32" s="1"/>
  <c r="G45" i="22"/>
  <c r="G118" i="22" s="1"/>
  <c r="F45" i="31"/>
  <c r="F118" i="31" s="1"/>
  <c r="G45" i="29"/>
  <c r="G118" i="29" s="1"/>
  <c r="H45" i="28"/>
  <c r="H118" i="28" s="1"/>
  <c r="G45" i="27"/>
  <c r="G118" i="27" s="1"/>
  <c r="F45" i="24"/>
  <c r="F118" i="24" s="1"/>
  <c r="H45" i="21"/>
  <c r="H118" i="21" s="1"/>
  <c r="G45" i="20"/>
  <c r="G118" i="20" s="1"/>
  <c r="G45" i="18"/>
  <c r="G118" i="18" s="1"/>
  <c r="F45" i="14"/>
  <c r="F118" i="14" s="1"/>
  <c r="G45" i="8"/>
  <c r="G118" i="8" s="1"/>
  <c r="G45" i="2"/>
  <c r="G118" i="2" s="1"/>
  <c r="H45" i="17"/>
  <c r="H118" i="17" s="1"/>
  <c r="G45" i="16"/>
  <c r="G118" i="16" s="1"/>
  <c r="F45" i="11"/>
  <c r="F118" i="11" s="1"/>
  <c r="G45" i="9"/>
  <c r="G118" i="9" s="1"/>
  <c r="H45" i="8"/>
  <c r="H118" i="8" s="1"/>
  <c r="G45" i="7"/>
  <c r="G118" i="7" s="1"/>
  <c r="F45" i="4"/>
  <c r="F118" i="4" s="1"/>
  <c r="H45" i="4"/>
  <c r="H118" i="4" s="1"/>
  <c r="H45" i="1"/>
  <c r="H118" i="1" s="1"/>
  <c r="G45" i="32"/>
  <c r="G118" i="32" s="1"/>
  <c r="H45" i="31"/>
  <c r="H118" i="31" s="1"/>
  <c r="F45" i="27"/>
  <c r="F118" i="27" s="1"/>
  <c r="H45" i="27"/>
  <c r="H118" i="27" s="1"/>
  <c r="G45" i="25"/>
  <c r="G118" i="25" s="1"/>
  <c r="H45" i="24"/>
  <c r="H118" i="24" s="1"/>
  <c r="G45" i="23"/>
  <c r="G118" i="23" s="1"/>
  <c r="F45" i="20"/>
  <c r="F118" i="20" s="1"/>
  <c r="G45" i="14"/>
  <c r="G118" i="14" s="1"/>
  <c r="F45" i="10"/>
  <c r="F118" i="10" s="1"/>
  <c r="H45" i="7"/>
  <c r="H118" i="7" s="1"/>
  <c r="G45" i="4"/>
  <c r="G118" i="4" s="1"/>
  <c r="F42" i="10"/>
  <c r="F42" i="31"/>
  <c r="H42" i="29"/>
  <c r="G42" i="26"/>
  <c r="F42" i="23"/>
  <c r="G42" i="18"/>
  <c r="F42" i="15"/>
  <c r="H42" i="13"/>
  <c r="G42" i="10"/>
  <c r="F42" i="7"/>
  <c r="G42" i="2"/>
  <c r="F42" i="2"/>
  <c r="H42" i="26"/>
  <c r="G42" i="29"/>
  <c r="F42" i="18"/>
  <c r="F42" i="26"/>
  <c r="G42" i="21"/>
  <c r="G42" i="5"/>
  <c r="H42" i="10"/>
  <c r="H42" i="2"/>
  <c r="G42" i="1"/>
  <c r="F42" i="22"/>
  <c r="G42" i="17"/>
  <c r="F42" i="6"/>
  <c r="H42" i="1"/>
  <c r="F42" i="27"/>
  <c r="H42" i="25"/>
  <c r="G42" i="22"/>
  <c r="H42" i="17"/>
  <c r="F42" i="11"/>
  <c r="H42" i="9"/>
  <c r="G42" i="6"/>
  <c r="G42" i="13"/>
  <c r="H42" i="18"/>
  <c r="H42" i="30"/>
  <c r="H42" i="14"/>
  <c r="H42" i="6"/>
  <c r="H42" i="5"/>
  <c r="G42" i="14"/>
  <c r="F42" i="19"/>
  <c r="G42" i="25"/>
  <c r="H42" i="22"/>
  <c r="G42" i="9"/>
  <c r="G42" i="30"/>
  <c r="F42" i="3"/>
  <c r="H42" i="21"/>
  <c r="F42" i="30"/>
  <c r="F42" i="14"/>
</calcChain>
</file>

<file path=xl/sharedStrings.xml><?xml version="1.0" encoding="utf-8"?>
<sst xmlns="http://schemas.openxmlformats.org/spreadsheetml/2006/main" count="1824" uniqueCount="78">
  <si>
    <t>LOCAL GOVERNMENT MTEF ALLOCATIONS: 2024/25 - 2026/27</t>
  </si>
  <si>
    <t/>
  </si>
  <si>
    <t xml:space="preserve">
Summary</t>
  </si>
  <si>
    <t>2024/25
 R thousands</t>
  </si>
  <si>
    <t>2025/26
 R thousands</t>
  </si>
  <si>
    <t>2026/27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</si>
  <si>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</si>
  <si>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</si>
  <si>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</si>
  <si>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</si>
  <si>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</si>
  <si>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</si>
  <si>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</si>
  <si>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</si>
  <si>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</si>
  <si>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</si>
  <si>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</si>
  <si>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</si>
  <si>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</si>
  <si>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</si>
  <si>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</si>
  <si>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</si>
  <si>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Metro informal settlements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</si>
  <si>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</si>
  <si>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</si>
  <si>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</si>
  <si>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</si>
  <si>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</si>
  <si>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</si>
  <si>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</si>
  <si>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</si>
  <si>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</si>
  <si>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</si>
  <si>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</si>
  <si>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</si>
  <si>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</si>
  <si>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</si>
  <si>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</si>
  <si>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</si>
  <si>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Sub total indirect transfers</t>
  </si>
  <si>
    <t>Total</t>
  </si>
  <si>
    <t xml:space="preserve">
C DC45   John Taolo Gaetsewe</t>
  </si>
  <si>
    <t xml:space="preserve">
C DC6    Namakwa</t>
  </si>
  <si>
    <t xml:space="preserve">
C DC7    Pixley Ka Seme (NC)</t>
  </si>
  <si>
    <t xml:space="preserve">
C DC8    Z F Mgcawu</t>
  </si>
  <si>
    <t xml:space="preserve">
C DC9    Frances Baard</t>
  </si>
  <si>
    <t xml:space="preserve">
B NC061  Richtersveld</t>
  </si>
  <si>
    <t xml:space="preserve">
B NC062  Nama Khoi</t>
  </si>
  <si>
    <t xml:space="preserve">
B NC064  Kamiesberg</t>
  </si>
  <si>
    <t xml:space="preserve">
B NC065  Hantam</t>
  </si>
  <si>
    <t xml:space="preserve">
B NC066  Karoo Hoogland</t>
  </si>
  <si>
    <t xml:space="preserve">
B NC067  Khai-Ma</t>
  </si>
  <si>
    <t xml:space="preserve">
B NC071  Ubuntu</t>
  </si>
  <si>
    <t xml:space="preserve">
B NC072  Umsobomvu</t>
  </si>
  <si>
    <t xml:space="preserve">
B NC073  Emthanjeni</t>
  </si>
  <si>
    <t xml:space="preserve">
B NC074  Kareeberg</t>
  </si>
  <si>
    <t xml:space="preserve">
B NC075  Renosterberg</t>
  </si>
  <si>
    <t xml:space="preserve">
B NC076  Thembelihle</t>
  </si>
  <si>
    <t xml:space="preserve">
B NC077  Siyathemba</t>
  </si>
  <si>
    <t xml:space="preserve">
B NC078  Siyancuma</t>
  </si>
  <si>
    <t xml:space="preserve">
B NC082  !Kai! Garib</t>
  </si>
  <si>
    <t xml:space="preserve">
B NC084  !Kheis</t>
  </si>
  <si>
    <t xml:space="preserve">
B NC085  Tsantsabane</t>
  </si>
  <si>
    <t xml:space="preserve">
B NC086  Kgatelopele</t>
  </si>
  <si>
    <t xml:space="preserve">
B NC087  Dawid Kruiper</t>
  </si>
  <si>
    <t xml:space="preserve">
B NC091  Sol Plaatje</t>
  </si>
  <si>
    <t xml:space="preserve">
B NC092  Dikgatlong</t>
  </si>
  <si>
    <t xml:space="preserve">
B NC093  Magareng</t>
  </si>
  <si>
    <t xml:space="preserve">
B NC094  Phokwane</t>
  </si>
  <si>
    <t xml:space="preserve">
B NC451  Joe Morolong</t>
  </si>
  <si>
    <t xml:space="preserve">
B NC452  Ga-Segonyana</t>
  </si>
  <si>
    <t xml:space="preserve">
B NC453  Gamagara</t>
  </si>
  <si>
    <t>Transfers from Provincial Departments</t>
  </si>
  <si>
    <t>Municipal Allocations from Provincial Departments</t>
  </si>
  <si>
    <t>of which</t>
  </si>
  <si>
    <t>Total: Transfers from Provincial Departments</t>
  </si>
  <si>
    <t>Library Services</t>
  </si>
  <si>
    <t>Sports, Arts and 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</si>
</sst>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_(* #,##0,_);_(* \(#,##0,\);_(* &quot;- &quot;?_);_(@_)"/>
  </numFmts>
  <fonts count="12" x14ac:knownFonts="1">
    <font>
      <sz val="10"/>
      <color rgb="FF000000"/>
      <name val="ARIAL"/>
    </font>
    <font>
      <b/>
      <sz val="11"/>
      <color rgb="FF000000"/>
      <name val="ARIAL NARROW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5" fillId="0" borderId="2" xfId="0" quotePrefix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indent="1"/>
    </xf>
    <xf numFmtId="165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2"/>
    </xf>
    <xf numFmtId="165" fontId="10" fillId="0" borderId="4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right" vertical="center"/>
    </xf>
    <xf numFmtId="165" fontId="10" fillId="0" borderId="6" xfId="0" applyNumberFormat="1" applyFont="1" applyBorder="1" applyAlignment="1">
      <alignment horizontal="right" vertical="center"/>
    </xf>
    <xf numFmtId="165" fontId="10" fillId="0" borderId="7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10" fillId="0" borderId="8" xfId="0" applyNumberFormat="1" applyFont="1" applyBorder="1" applyAlignment="1">
      <alignment horizontal="right" vertical="center"/>
    </xf>
    <xf numFmtId="165" fontId="10" fillId="0" borderId="9" xfId="0" applyNumberFormat="1" applyFont="1" applyBorder="1" applyAlignment="1">
      <alignment horizontal="right" vertical="center"/>
    </xf>
    <xf numFmtId="165" fontId="10" fillId="0" borderId="10" xfId="0" applyNumberFormat="1" applyFont="1" applyBorder="1" applyAlignment="1">
      <alignment horizontal="right" vertical="center"/>
    </xf>
    <xf numFmtId="165" fontId="10" fillId="0" borderId="11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5" fillId="0" borderId="3" xfId="0" applyFont="1" applyBorder="1" applyAlignment="1">
      <alignment horizontal="left" vertical="center" indent="1"/>
    </xf>
    <xf numFmtId="165" fontId="5" fillId="0" borderId="3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0" fillId="0" borderId="0" xfId="0" applyNumberFormat="1"/>
    <xf numFmtId="0" fontId="4" fillId="0" borderId="2" xfId="0" applyFont="1" applyBorder="1" applyAlignment="1">
      <alignment horizontal="left" wrapText="1" indent="1"/>
    </xf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165" fontId="10" fillId="0" borderId="0" xfId="0" applyNumberFormat="1" applyFont="1"/>
    <xf numFmtId="0" fontId="6" fillId="0" borderId="3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K250"/>
  <sheetViews>
    <sheetView showGridLines="0" tabSelected="1" zoomScale="70" zoomScaleNormal="70" workbookViewId="0">
      <selection activeCell="L13" sqref="L13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2594460000</v>
      </c>
      <c r="G5" s="3">
        <v>2686942000</v>
      </c>
      <c r="H5" s="3">
        <v>2760986000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1643332000</v>
      </c>
      <c r="G7" s="4">
        <f>SUM(G8:G19)</f>
        <v>1603122000</v>
      </c>
      <c r="H7" s="4">
        <f>SUM(H8:H19)</f>
        <v>1094143000</v>
      </c>
    </row>
    <row r="8" spans="5:8" ht="13" x14ac:dyDescent="0.3">
      <c r="E8" s="26" t="s">
        <v>11</v>
      </c>
      <c r="F8" s="11">
        <v>510694000</v>
      </c>
      <c r="G8" s="11">
        <v>469830000</v>
      </c>
      <c r="H8" s="11">
        <v>501730000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107009000</v>
      </c>
      <c r="G11" s="11">
        <v>117738000</v>
      </c>
      <c r="H11" s="11">
        <v>108062000</v>
      </c>
    </row>
    <row r="12" spans="5:8" ht="13" x14ac:dyDescent="0.3">
      <c r="E12" s="26" t="s">
        <v>15</v>
      </c>
      <c r="F12" s="19">
        <v>31000000</v>
      </c>
      <c r="G12" s="19">
        <v>23000000</v>
      </c>
      <c r="H12" s="19">
        <v>45000000</v>
      </c>
    </row>
    <row r="13" spans="5:8" ht="13" x14ac:dyDescent="0.3">
      <c r="E13" s="26" t="s">
        <v>16</v>
      </c>
      <c r="F13" s="19">
        <v>14908000</v>
      </c>
      <c r="G13" s="19">
        <v>15576000</v>
      </c>
      <c r="H13" s="19">
        <v>16290000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577000000</v>
      </c>
      <c r="G15" s="11">
        <v>574000000</v>
      </c>
      <c r="H15" s="11"/>
    </row>
    <row r="16" spans="5:8" ht="13" x14ac:dyDescent="0.3">
      <c r="E16" s="26" t="s">
        <v>19</v>
      </c>
      <c r="F16" s="11">
        <v>327492000</v>
      </c>
      <c r="G16" s="11">
        <v>342574000</v>
      </c>
      <c r="H16" s="11">
        <v>357548000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>
        <v>75229000</v>
      </c>
      <c r="G18" s="11">
        <v>60404000</v>
      </c>
      <c r="H18" s="11">
        <v>65513000</v>
      </c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146263000</v>
      </c>
      <c r="G20" s="3">
        <f>SUM(G21:G29)</f>
        <v>106000000</v>
      </c>
      <c r="H20" s="3">
        <f>SUM(H21:H29)</f>
        <v>104200000</v>
      </c>
    </row>
    <row r="21" spans="5:8" ht="13" x14ac:dyDescent="0.3">
      <c r="E21" s="26" t="s">
        <v>24</v>
      </c>
      <c r="F21" s="19">
        <v>79000000</v>
      </c>
      <c r="G21" s="19">
        <v>78200000</v>
      </c>
      <c r="H21" s="19">
        <v>80700000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38763000</v>
      </c>
      <c r="G23" s="11"/>
      <c r="H23" s="11"/>
    </row>
    <row r="24" spans="5:8" ht="13" x14ac:dyDescent="0.3">
      <c r="E24" s="26" t="s">
        <v>27</v>
      </c>
      <c r="F24" s="11">
        <v>9500000</v>
      </c>
      <c r="G24" s="11">
        <v>9800000</v>
      </c>
      <c r="H24" s="11">
        <v>9500000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19000000</v>
      </c>
      <c r="G26" s="11">
        <v>18000000</v>
      </c>
      <c r="H26" s="11">
        <v>14000000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4384055000</v>
      </c>
      <c r="G30" s="18">
        <f>+G5+G6+G7+G20</f>
        <v>4396064000</v>
      </c>
      <c r="H30" s="18">
        <f>+H5+H6+H7+H20</f>
        <v>3959329000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258437000</v>
      </c>
      <c r="G32" s="3">
        <f>SUM(G33:G38)</f>
        <v>229382000</v>
      </c>
      <c r="H32" s="3">
        <f>SUM(H33:H38)</f>
        <v>101970000</v>
      </c>
    </row>
    <row r="33" spans="5:8" ht="13" x14ac:dyDescent="0.3">
      <c r="E33" s="26" t="s">
        <v>18</v>
      </c>
      <c r="F33" s="11">
        <v>35281000</v>
      </c>
      <c r="G33" s="11">
        <v>29960000</v>
      </c>
      <c r="H33" s="11">
        <v>30006000</v>
      </c>
    </row>
    <row r="34" spans="5:8" ht="13" x14ac:dyDescent="0.3">
      <c r="E34" s="26" t="s">
        <v>36</v>
      </c>
      <c r="F34" s="11">
        <v>187556000</v>
      </c>
      <c r="G34" s="11">
        <v>165222000</v>
      </c>
      <c r="H34" s="11">
        <v>41564000</v>
      </c>
    </row>
    <row r="35" spans="5:8" ht="13" x14ac:dyDescent="0.3">
      <c r="E35" s="26" t="s">
        <v>37</v>
      </c>
      <c r="F35" s="11">
        <v>5600000</v>
      </c>
      <c r="G35" s="11">
        <v>4200000</v>
      </c>
      <c r="H35" s="11">
        <v>400000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30000000</v>
      </c>
      <c r="G37" s="11">
        <v>30000000</v>
      </c>
      <c r="H37" s="11">
        <v>30000000</v>
      </c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11620000</v>
      </c>
      <c r="G39" s="3">
        <f>SUM(G40:G40)</f>
        <v>11927000</v>
      </c>
      <c r="H39" s="3">
        <f>SUM(H40:H40)</f>
        <v>12030000</v>
      </c>
    </row>
    <row r="40" spans="5:8" ht="13" x14ac:dyDescent="0.3">
      <c r="E40" s="26" t="s">
        <v>25</v>
      </c>
      <c r="F40" s="19">
        <v>11620000</v>
      </c>
      <c r="G40" s="19">
        <v>11927000</v>
      </c>
      <c r="H40" s="19">
        <v>12030000</v>
      </c>
    </row>
    <row r="41" spans="5:8" ht="14" x14ac:dyDescent="0.3">
      <c r="E41" s="29" t="s">
        <v>39</v>
      </c>
      <c r="F41" s="30">
        <f>+F32+F39</f>
        <v>270057000</v>
      </c>
      <c r="G41" s="30">
        <f>+G32+G39</f>
        <v>241309000</v>
      </c>
      <c r="H41" s="30">
        <f>+H32+H39</f>
        <v>114000000</v>
      </c>
    </row>
    <row r="42" spans="5:8" ht="14" x14ac:dyDescent="0.3">
      <c r="E42" s="29" t="s">
        <v>40</v>
      </c>
      <c r="F42" s="30">
        <f>+F30+F41</f>
        <v>4654112000</v>
      </c>
      <c r="G42" s="30">
        <f>+G30+G41</f>
        <v>4637373000</v>
      </c>
      <c r="H42" s="30">
        <f>+H30+H41</f>
        <v>4073329000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44605000</v>
      </c>
      <c r="G45" s="4">
        <f>SUM(G47+G53+G59+G65+G71+G77+G83+G89+G95+G101+G107+G113)</f>
        <v>46000000</v>
      </c>
      <c r="H45" s="4">
        <f>SUM(H47+H53+H59+H65+H71+H77+H83+H89+H95+H101+H107+H113)</f>
        <v>49000000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44605000</v>
      </c>
      <c r="G47" s="3">
        <f>SUM(G48:G51)</f>
        <v>46000000</v>
      </c>
      <c r="H47" s="3">
        <f>SUM(H48:H51)</f>
        <v>49000000</v>
      </c>
    </row>
    <row r="48" spans="5:8" x14ac:dyDescent="0.25">
      <c r="E48" s="6" t="s">
        <v>76</v>
      </c>
      <c r="F48" s="7">
        <f>'NC061'!F48+'NC062'!F48+'NC064'!F48+'NC065'!F48+'NC066'!F48+'NC067'!F48+'NC071'!F48+'NC072'!F48+'NC073'!F48+'NC074'!F48+'NC075'!F48+'NC076'!F48+'NC077'!F48+'NC078'!F48+'NC082'!F48+'NC084'!F48+'NC085'!F48+'NC086'!F48+'NC087'!F48+'NC091'!F48+'NC092'!F48+'NC093'!F48+'NC094'!F48+'NC451'!F48+'NC452'!F48+'NC453'!F48</f>
        <v>44605000</v>
      </c>
      <c r="G48" s="8">
        <f>'NC061'!G48+'NC062'!G48+'NC064'!G48+'NC065'!G48+'NC066'!G48+'NC067'!G48+'NC071'!G48+'NC072'!G48+'NC073'!G48+'NC074'!G48+'NC075'!G48+'NC076'!G48+'NC077'!G48+'NC078'!G48+'NC082'!G48+'NC084'!G48+'NC085'!G48+'NC086'!G48+'NC087'!G48+'NC091'!G48+'NC092'!G48+'NC093'!G48+'NC094'!G48+'NC451'!G48+'NC452'!G48+'NC453'!G48</f>
        <v>46000000</v>
      </c>
      <c r="H48" s="9">
        <f>'NC061'!H48+'NC062'!H48+'NC064'!H48+'NC065'!H48+'NC066'!H48+'NC067'!H48+'NC071'!H48+'NC072'!H48+'NC073'!H48+'NC074'!H48+'NC075'!H48+'NC076'!H48+'NC077'!H48+'NC078'!H48+'NC082'!H48+'NC084'!H48+'NC085'!H48+'NC086'!H48+'NC087'!H48+'NC091'!H48+'NC092'!H48+'NC093'!H48+'NC094'!H48+'NC451'!H48+'NC452'!H48+'NC453'!H48</f>
        <v>49000000</v>
      </c>
    </row>
    <row r="49" spans="5:11" x14ac:dyDescent="0.25">
      <c r="E49" s="6"/>
      <c r="F49" s="10"/>
      <c r="G49" s="11"/>
      <c r="H49" s="12"/>
    </row>
    <row r="50" spans="5:11" x14ac:dyDescent="0.25">
      <c r="E50" s="6"/>
      <c r="F50" s="10"/>
      <c r="G50" s="11"/>
      <c r="H50" s="12"/>
    </row>
    <row r="51" spans="5:11" x14ac:dyDescent="0.25">
      <c r="E51" s="6"/>
      <c r="F51" s="13"/>
      <c r="G51" s="14"/>
      <c r="H51" s="15"/>
      <c r="K51" s="21"/>
    </row>
    <row r="52" spans="5:11" x14ac:dyDescent="0.25">
      <c r="F52" s="16"/>
      <c r="G52" s="16"/>
      <c r="H52" s="16"/>
    </row>
    <row r="53" spans="5:11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11" hidden="1" x14ac:dyDescent="0.25">
      <c r="E54" s="6"/>
      <c r="F54" s="7"/>
      <c r="G54" s="8"/>
      <c r="H54" s="9"/>
    </row>
    <row r="55" spans="5:11" hidden="1" x14ac:dyDescent="0.25">
      <c r="E55" s="6"/>
      <c r="F55" s="10"/>
      <c r="G55" s="11"/>
      <c r="H55" s="12"/>
    </row>
    <row r="56" spans="5:11" hidden="1" x14ac:dyDescent="0.25">
      <c r="E56" s="6"/>
      <c r="F56" s="10"/>
      <c r="G56" s="11"/>
      <c r="H56" s="12"/>
    </row>
    <row r="57" spans="5:11" hidden="1" x14ac:dyDescent="0.25">
      <c r="E57" s="6"/>
      <c r="F57" s="13"/>
      <c r="G57" s="14"/>
      <c r="H57" s="15"/>
    </row>
    <row r="58" spans="5:11" hidden="1" x14ac:dyDescent="0.25">
      <c r="F58" s="16"/>
      <c r="G58" s="16"/>
      <c r="H58" s="16"/>
    </row>
    <row r="59" spans="5:11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11" hidden="1" x14ac:dyDescent="0.25">
      <c r="E60" s="6"/>
      <c r="F60" s="7"/>
      <c r="G60" s="8"/>
      <c r="H60" s="9"/>
    </row>
    <row r="61" spans="5:11" hidden="1" x14ac:dyDescent="0.25">
      <c r="E61" s="6"/>
      <c r="F61" s="10"/>
      <c r="G61" s="11"/>
      <c r="H61" s="12"/>
    </row>
    <row r="62" spans="5:11" hidden="1" x14ac:dyDescent="0.25">
      <c r="E62" s="6"/>
      <c r="F62" s="10"/>
      <c r="G62" s="11"/>
      <c r="H62" s="12"/>
    </row>
    <row r="63" spans="5:11" hidden="1" x14ac:dyDescent="0.25">
      <c r="E63" s="6"/>
      <c r="F63" s="13"/>
      <c r="G63" s="14"/>
      <c r="H63" s="15"/>
    </row>
    <row r="64" spans="5:11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44605000</v>
      </c>
      <c r="G118" s="18">
        <f>SUM(G45)</f>
        <v>46000000</v>
      </c>
      <c r="H118" s="18">
        <f>SUM(H45)</f>
        <v>49000000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E1:H250"/>
  <sheetViews>
    <sheetView showGridLines="0" zoomScale="70" zoomScaleNormal="70" workbookViewId="0">
      <selection activeCell="I1" sqref="I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49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35954000</v>
      </c>
      <c r="G5" s="3">
        <v>37702000</v>
      </c>
      <c r="H5" s="3">
        <v>39331000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120376000</v>
      </c>
      <c r="G7" s="4">
        <f>SUM(G8:G19)</f>
        <v>29784000</v>
      </c>
      <c r="H7" s="4">
        <f>SUM(H8:H19)</f>
        <v>34315000</v>
      </c>
    </row>
    <row r="8" spans="5:8" ht="13" x14ac:dyDescent="0.3">
      <c r="E8" s="26" t="s">
        <v>11</v>
      </c>
      <c r="F8" s="11">
        <v>20629000</v>
      </c>
      <c r="G8" s="11">
        <v>10923000</v>
      </c>
      <c r="H8" s="11">
        <v>11471000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2547000</v>
      </c>
      <c r="G11" s="11">
        <v>3861000</v>
      </c>
      <c r="H11" s="11">
        <v>3488000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85000000</v>
      </c>
      <c r="G15" s="11"/>
      <c r="H15" s="11"/>
    </row>
    <row r="16" spans="5:8" ht="13" x14ac:dyDescent="0.3">
      <c r="E16" s="26" t="s">
        <v>19</v>
      </c>
      <c r="F16" s="11">
        <v>12200000</v>
      </c>
      <c r="G16" s="11">
        <v>15000000</v>
      </c>
      <c r="H16" s="11">
        <v>19356000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7113000</v>
      </c>
      <c r="G20" s="3">
        <f>SUM(G21:G29)</f>
        <v>2000000</v>
      </c>
      <c r="H20" s="3">
        <f>SUM(H21:H29)</f>
        <v>2100000</v>
      </c>
    </row>
    <row r="21" spans="5:8" ht="13" x14ac:dyDescent="0.3">
      <c r="E21" s="26" t="s">
        <v>24</v>
      </c>
      <c r="F21" s="19">
        <v>1900000</v>
      </c>
      <c r="G21" s="19">
        <v>2000000</v>
      </c>
      <c r="H21" s="19">
        <v>2100000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1213000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4000000</v>
      </c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163443000</v>
      </c>
      <c r="G30" s="18">
        <f>+G5+G6+G7+G20</f>
        <v>69486000</v>
      </c>
      <c r="H30" s="18">
        <f>+H5+H6+H7+H20</f>
        <v>75746000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5178000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5178000</v>
      </c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5178000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168621000</v>
      </c>
      <c r="G42" s="30">
        <f>+G30+G41</f>
        <v>69486000</v>
      </c>
      <c r="H42" s="30">
        <f>+H30+H41</f>
        <v>75746000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1853000</v>
      </c>
      <c r="G45" s="4">
        <f>SUM(G47+G53+G59+G65+G71+G77+G83+G89+G95+G101+G107+G113)</f>
        <v>1870000</v>
      </c>
      <c r="H45" s="4">
        <f>SUM(H47+H53+H59+H65+H71+H77+H83+H89+H95+H101+H107+H113)</f>
        <v>1985000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1853000</v>
      </c>
      <c r="G47" s="3">
        <f>SUM(G48:G51)</f>
        <v>1870000</v>
      </c>
      <c r="H47" s="3">
        <f>SUM(H48:H51)</f>
        <v>1985000</v>
      </c>
    </row>
    <row r="48" spans="5:8" x14ac:dyDescent="0.25">
      <c r="E48" s="6" t="s">
        <v>76</v>
      </c>
      <c r="F48" s="7">
        <v>1853000</v>
      </c>
      <c r="G48" s="8">
        <v>1870000</v>
      </c>
      <c r="H48" s="9">
        <v>1985000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1853000</v>
      </c>
      <c r="G118" s="18">
        <f>SUM(G45)</f>
        <v>1870000</v>
      </c>
      <c r="H118" s="18">
        <f>SUM(H45)</f>
        <v>1985000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E1:H250"/>
  <sheetViews>
    <sheetView showGridLines="0" zoomScale="70" zoomScaleNormal="70" workbookViewId="0">
      <selection activeCell="I1" sqref="I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50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34689000</v>
      </c>
      <c r="G5" s="3">
        <v>35806000</v>
      </c>
      <c r="H5" s="3">
        <v>36594000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31419000</v>
      </c>
      <c r="G7" s="4">
        <f>SUM(G8:G19)</f>
        <v>40723000</v>
      </c>
      <c r="H7" s="4">
        <f>SUM(H8:H19)</f>
        <v>10897000</v>
      </c>
    </row>
    <row r="8" spans="5:8" ht="13" x14ac:dyDescent="0.3">
      <c r="E8" s="26" t="s">
        <v>11</v>
      </c>
      <c r="F8" s="11">
        <v>8651000</v>
      </c>
      <c r="G8" s="11">
        <v>8842000</v>
      </c>
      <c r="H8" s="11">
        <v>9198000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2768000</v>
      </c>
      <c r="G11" s="11">
        <v>1881000</v>
      </c>
      <c r="H11" s="11">
        <v>1699000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20000000</v>
      </c>
      <c r="G16" s="11">
        <v>30000000</v>
      </c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3800000</v>
      </c>
      <c r="G20" s="3">
        <f>SUM(G21:G29)</f>
        <v>2600000</v>
      </c>
      <c r="H20" s="3">
        <f>SUM(H21:H29)</f>
        <v>2600000</v>
      </c>
    </row>
    <row r="21" spans="5:8" ht="13" x14ac:dyDescent="0.3">
      <c r="E21" s="26" t="s">
        <v>24</v>
      </c>
      <c r="F21" s="19">
        <v>2600000</v>
      </c>
      <c r="G21" s="19">
        <v>2600000</v>
      </c>
      <c r="H21" s="19">
        <v>2600000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69908000</v>
      </c>
      <c r="G30" s="18">
        <f>+G5+G6+G7+G20</f>
        <v>79129000</v>
      </c>
      <c r="H30" s="18">
        <f>+H5+H6+H7+H20</f>
        <v>50091000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242000</v>
      </c>
      <c r="G32" s="3">
        <f>SUM(G33:G38)</f>
        <v>1466000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242000</v>
      </c>
      <c r="G34" s="11">
        <v>1466000</v>
      </c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242000</v>
      </c>
      <c r="G41" s="30">
        <f>+G32+G39</f>
        <v>1466000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70150000</v>
      </c>
      <c r="G42" s="30">
        <f>+G30+G41</f>
        <v>80595000</v>
      </c>
      <c r="H42" s="30">
        <f>+H30+H41</f>
        <v>50091000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1300000</v>
      </c>
      <c r="G45" s="4">
        <f>SUM(G47+G53+G59+G65+G71+G77+G83+G89+G95+G101+G107+G113)</f>
        <v>1328000</v>
      </c>
      <c r="H45" s="4">
        <f>SUM(H47+H53+H59+H65+H71+H77+H83+H89+H95+H101+H107+H113)</f>
        <v>1443000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1300000</v>
      </c>
      <c r="G47" s="3">
        <f>SUM(G48:G51)</f>
        <v>1328000</v>
      </c>
      <c r="H47" s="3">
        <f>SUM(H48:H51)</f>
        <v>1443000</v>
      </c>
    </row>
    <row r="48" spans="5:8" x14ac:dyDescent="0.25">
      <c r="E48" s="6" t="s">
        <v>76</v>
      </c>
      <c r="F48" s="7">
        <v>1300000</v>
      </c>
      <c r="G48" s="8">
        <v>1328000</v>
      </c>
      <c r="H48" s="9">
        <v>1443000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1300000</v>
      </c>
      <c r="G118" s="18">
        <f>SUM(G45)</f>
        <v>1328000</v>
      </c>
      <c r="H118" s="18">
        <f>SUM(H45)</f>
        <v>1443000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E1:H250"/>
  <sheetViews>
    <sheetView showGridLines="0" zoomScale="70" zoomScaleNormal="70" workbookViewId="0">
      <selection activeCell="I1" sqref="I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29007000</v>
      </c>
      <c r="G5" s="3">
        <v>29763000</v>
      </c>
      <c r="H5" s="3">
        <v>30179000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21198000</v>
      </c>
      <c r="G7" s="4">
        <f>SUM(G8:G19)</f>
        <v>30557000</v>
      </c>
      <c r="H7" s="4">
        <f>SUM(H8:H19)</f>
        <v>37672000</v>
      </c>
    </row>
    <row r="8" spans="5:8" ht="13" x14ac:dyDescent="0.3">
      <c r="E8" s="26" t="s">
        <v>11</v>
      </c>
      <c r="F8" s="11">
        <v>8274000</v>
      </c>
      <c r="G8" s="11">
        <v>8445000</v>
      </c>
      <c r="H8" s="11">
        <v>8764000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2924000</v>
      </c>
      <c r="G11" s="11">
        <v>2112000</v>
      </c>
      <c r="H11" s="11">
        <v>1908000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10000000</v>
      </c>
      <c r="G16" s="11">
        <v>20000000</v>
      </c>
      <c r="H16" s="11">
        <v>27000000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4100000</v>
      </c>
      <c r="G20" s="3">
        <f>SUM(G21:G29)</f>
        <v>2900000</v>
      </c>
      <c r="H20" s="3">
        <f>SUM(H21:H29)</f>
        <v>2900000</v>
      </c>
    </row>
    <row r="21" spans="5:8" ht="13" x14ac:dyDescent="0.3">
      <c r="E21" s="26" t="s">
        <v>24</v>
      </c>
      <c r="F21" s="19">
        <v>2900000</v>
      </c>
      <c r="G21" s="19">
        <v>2900000</v>
      </c>
      <c r="H21" s="19">
        <v>2900000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54305000</v>
      </c>
      <c r="G30" s="18">
        <f>+G5+G6+G7+G20</f>
        <v>63220000</v>
      </c>
      <c r="H30" s="18">
        <f>+H5+H6+H7+H20</f>
        <v>70751000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2083000</v>
      </c>
      <c r="G32" s="3">
        <f>SUM(G33:G38)</f>
        <v>40869000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2083000</v>
      </c>
      <c r="G34" s="11">
        <v>40869000</v>
      </c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2083000</v>
      </c>
      <c r="G41" s="30">
        <f>+G32+G39</f>
        <v>40869000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56388000</v>
      </c>
      <c r="G42" s="30">
        <f>+G30+G41</f>
        <v>104089000</v>
      </c>
      <c r="H42" s="30">
        <f>+H30+H41</f>
        <v>70751000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1308000</v>
      </c>
      <c r="G45" s="4">
        <f>SUM(G47+G53+G59+G65+G71+G77+G83+G89+G95+G101+G107+G113)</f>
        <v>1328000</v>
      </c>
      <c r="H45" s="4">
        <f>SUM(H47+H53+H59+H65+H71+H77+H83+H89+H95+H101+H107+H113)</f>
        <v>1433000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1308000</v>
      </c>
      <c r="G47" s="3">
        <f>SUM(G48:G51)</f>
        <v>1328000</v>
      </c>
      <c r="H47" s="3">
        <f>SUM(H48:H51)</f>
        <v>1433000</v>
      </c>
    </row>
    <row r="48" spans="5:8" x14ac:dyDescent="0.25">
      <c r="E48" s="6" t="s">
        <v>76</v>
      </c>
      <c r="F48" s="7">
        <v>1308000</v>
      </c>
      <c r="G48" s="8">
        <v>1328000</v>
      </c>
      <c r="H48" s="9">
        <v>1433000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1308000</v>
      </c>
      <c r="G118" s="18">
        <f>SUM(G45)</f>
        <v>1328000</v>
      </c>
      <c r="H118" s="18">
        <f>SUM(H45)</f>
        <v>1433000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E1:H250"/>
  <sheetViews>
    <sheetView showGridLines="0" zoomScale="70" zoomScaleNormal="70" workbookViewId="0">
      <selection activeCell="E1" sqref="E1:H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52389000</v>
      </c>
      <c r="G5" s="3">
        <v>53538000</v>
      </c>
      <c r="H5" s="3">
        <v>53971000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30872000</v>
      </c>
      <c r="G7" s="4">
        <f>SUM(G8:G19)</f>
        <v>31319000</v>
      </c>
      <c r="H7" s="4">
        <f>SUM(H8:H19)</f>
        <v>15491000</v>
      </c>
    </row>
    <row r="8" spans="5:8" ht="13" x14ac:dyDescent="0.3">
      <c r="E8" s="26" t="s">
        <v>11</v>
      </c>
      <c r="F8" s="11">
        <v>10872000</v>
      </c>
      <c r="G8" s="11">
        <v>11179000</v>
      </c>
      <c r="H8" s="11">
        <v>11751000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4140000</v>
      </c>
      <c r="H11" s="11">
        <v>3740000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20000000</v>
      </c>
      <c r="G16" s="11">
        <v>16000000</v>
      </c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4100000</v>
      </c>
      <c r="G20" s="3">
        <f>SUM(G21:G29)</f>
        <v>2900000</v>
      </c>
      <c r="H20" s="3">
        <f>SUM(H21:H29)</f>
        <v>2900000</v>
      </c>
    </row>
    <row r="21" spans="5:8" ht="13" x14ac:dyDescent="0.3">
      <c r="E21" s="26" t="s">
        <v>24</v>
      </c>
      <c r="F21" s="19">
        <v>2900000</v>
      </c>
      <c r="G21" s="19">
        <v>2900000</v>
      </c>
      <c r="H21" s="19">
        <v>2900000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87361000</v>
      </c>
      <c r="G30" s="18">
        <f>+G5+G6+G7+G20</f>
        <v>87757000</v>
      </c>
      <c r="H30" s="18">
        <f>+H5+H6+H7+H20</f>
        <v>72362000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87361000</v>
      </c>
      <c r="G42" s="30">
        <f>+G30+G41</f>
        <v>87757000</v>
      </c>
      <c r="H42" s="30">
        <f>+H30+H41</f>
        <v>72362000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1516000</v>
      </c>
      <c r="G45" s="4">
        <f>SUM(G47+G53+G59+G65+G71+G77+G83+G89+G95+G101+G107+G113)</f>
        <v>1516000</v>
      </c>
      <c r="H45" s="4">
        <f>SUM(H47+H53+H59+H65+H71+H77+H83+H89+H95+H101+H107+H113)</f>
        <v>1631000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1516000</v>
      </c>
      <c r="G47" s="3">
        <f>SUM(G48:G51)</f>
        <v>1516000</v>
      </c>
      <c r="H47" s="3">
        <f>SUM(H48:H51)</f>
        <v>1631000</v>
      </c>
    </row>
    <row r="48" spans="5:8" x14ac:dyDescent="0.25">
      <c r="E48" s="6" t="s">
        <v>76</v>
      </c>
      <c r="F48" s="7">
        <v>1516000</v>
      </c>
      <c r="G48" s="8">
        <v>1516000</v>
      </c>
      <c r="H48" s="9">
        <v>1631000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1516000</v>
      </c>
      <c r="G118" s="18">
        <f>SUM(G45)</f>
        <v>1516000</v>
      </c>
      <c r="H118" s="18">
        <f>SUM(H45)</f>
        <v>1631000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E1:H250"/>
  <sheetViews>
    <sheetView showGridLines="0" zoomScale="70" zoomScaleNormal="70" workbookViewId="0">
      <selection activeCell="E1" sqref="E1:H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73653000</v>
      </c>
      <c r="G5" s="3">
        <v>75731000</v>
      </c>
      <c r="H5" s="3">
        <v>76963000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20110000</v>
      </c>
      <c r="G7" s="4">
        <f>SUM(G8:G19)</f>
        <v>29396000</v>
      </c>
      <c r="H7" s="4">
        <f>SUM(H8:H19)</f>
        <v>15015000</v>
      </c>
    </row>
    <row r="8" spans="5:8" ht="13" x14ac:dyDescent="0.3">
      <c r="E8" s="26" t="s">
        <v>11</v>
      </c>
      <c r="F8" s="11">
        <v>12674000</v>
      </c>
      <c r="G8" s="11">
        <v>13076000</v>
      </c>
      <c r="H8" s="11">
        <v>13823000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2436000</v>
      </c>
      <c r="G11" s="11">
        <v>1320000</v>
      </c>
      <c r="H11" s="11">
        <v>1192000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5000000</v>
      </c>
      <c r="G16" s="11">
        <v>15000000</v>
      </c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3100000</v>
      </c>
      <c r="G20" s="3">
        <f>SUM(G21:G29)</f>
        <v>2000000</v>
      </c>
      <c r="H20" s="3">
        <f>SUM(H21:H29)</f>
        <v>2100000</v>
      </c>
    </row>
    <row r="21" spans="5:8" ht="13" x14ac:dyDescent="0.3">
      <c r="E21" s="26" t="s">
        <v>24</v>
      </c>
      <c r="F21" s="19">
        <v>1900000</v>
      </c>
      <c r="G21" s="19">
        <v>2000000</v>
      </c>
      <c r="H21" s="19">
        <v>2100000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96863000</v>
      </c>
      <c r="G30" s="18">
        <f>+G5+G6+G7+G20</f>
        <v>107127000</v>
      </c>
      <c r="H30" s="18">
        <f>+H5+H6+H7+H20</f>
        <v>94078000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96863000</v>
      </c>
      <c r="G42" s="30">
        <f>+G30+G41</f>
        <v>107127000</v>
      </c>
      <c r="H42" s="30">
        <f>+H30+H41</f>
        <v>94078000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1740000</v>
      </c>
      <c r="G45" s="4">
        <f>SUM(G47+G53+G59+G65+G71+G77+G83+G89+G95+G101+G107+G113)</f>
        <v>1761000</v>
      </c>
      <c r="H45" s="4">
        <f>SUM(H47+H53+H59+H65+H71+H77+H83+H89+H95+H101+H107+H113)</f>
        <v>1876000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1740000</v>
      </c>
      <c r="G47" s="3">
        <f>SUM(G48:G51)</f>
        <v>1761000</v>
      </c>
      <c r="H47" s="3">
        <f>SUM(H48:H51)</f>
        <v>1876000</v>
      </c>
    </row>
    <row r="48" spans="5:8" x14ac:dyDescent="0.25">
      <c r="E48" s="6" t="s">
        <v>76</v>
      </c>
      <c r="F48" s="7">
        <v>1740000</v>
      </c>
      <c r="G48" s="8">
        <v>1761000</v>
      </c>
      <c r="H48" s="9">
        <v>1876000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1740000</v>
      </c>
      <c r="G118" s="18">
        <f>SUM(G45)</f>
        <v>1761000</v>
      </c>
      <c r="H118" s="18">
        <f>SUM(H45)</f>
        <v>1876000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E1:H250"/>
  <sheetViews>
    <sheetView showGridLines="0" zoomScale="70" zoomScaleNormal="70" workbookViewId="0">
      <selection activeCell="E1" sqref="E1:H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63275000</v>
      </c>
      <c r="G5" s="3">
        <v>65963000</v>
      </c>
      <c r="H5" s="3">
        <v>68271000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44468000</v>
      </c>
      <c r="G7" s="4">
        <f>SUM(G8:G19)</f>
        <v>49439000</v>
      </c>
      <c r="H7" s="4">
        <f>SUM(H8:H19)</f>
        <v>52235000</v>
      </c>
    </row>
    <row r="8" spans="5:8" ht="13" x14ac:dyDescent="0.3">
      <c r="E8" s="26" t="s">
        <v>11</v>
      </c>
      <c r="F8" s="11">
        <v>13468000</v>
      </c>
      <c r="G8" s="11">
        <v>13910000</v>
      </c>
      <c r="H8" s="11">
        <v>14735000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2244000</v>
      </c>
      <c r="H11" s="11">
        <v>2500000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31000000</v>
      </c>
      <c r="G16" s="11">
        <v>33285000</v>
      </c>
      <c r="H16" s="11">
        <v>35000000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3000000</v>
      </c>
      <c r="G20" s="3">
        <f>SUM(G21:G29)</f>
        <v>1800000</v>
      </c>
      <c r="H20" s="3">
        <f>SUM(H21:H29)</f>
        <v>2000000</v>
      </c>
    </row>
    <row r="21" spans="5:8" ht="13" x14ac:dyDescent="0.3">
      <c r="E21" s="26" t="s">
        <v>24</v>
      </c>
      <c r="F21" s="19">
        <v>1800000</v>
      </c>
      <c r="G21" s="19">
        <v>1800000</v>
      </c>
      <c r="H21" s="19">
        <v>2000000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110743000</v>
      </c>
      <c r="G30" s="18">
        <f>+G5+G6+G7+G20</f>
        <v>117202000</v>
      </c>
      <c r="H30" s="18">
        <f>+H5+H6+H7+H20</f>
        <v>122506000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110743000</v>
      </c>
      <c r="G42" s="30">
        <f>+G30+G41</f>
        <v>117202000</v>
      </c>
      <c r="H42" s="30">
        <f>+H30+H41</f>
        <v>122506000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1090000</v>
      </c>
      <c r="G45" s="4">
        <f>SUM(G47+G53+G59+G65+G71+G77+G83+G89+G95+G101+G107+G113)</f>
        <v>1230000</v>
      </c>
      <c r="H45" s="4">
        <f>SUM(H47+H53+H59+H65+H71+H77+H83+H89+H95+H101+H107+H113)</f>
        <v>1345000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1090000</v>
      </c>
      <c r="G47" s="3">
        <f>SUM(G48:G51)</f>
        <v>1230000</v>
      </c>
      <c r="H47" s="3">
        <f>SUM(H48:H51)</f>
        <v>1345000</v>
      </c>
    </row>
    <row r="48" spans="5:8" x14ac:dyDescent="0.25">
      <c r="E48" s="6" t="s">
        <v>76</v>
      </c>
      <c r="F48" s="7">
        <v>1090000</v>
      </c>
      <c r="G48" s="8">
        <v>1230000</v>
      </c>
      <c r="H48" s="9">
        <v>1345000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1090000</v>
      </c>
      <c r="G118" s="18">
        <f>SUM(G45)</f>
        <v>1230000</v>
      </c>
      <c r="H118" s="18">
        <f>SUM(H45)</f>
        <v>1345000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E1:H250"/>
  <sheetViews>
    <sheetView showGridLines="0" zoomScale="70" zoomScaleNormal="70" workbookViewId="0">
      <selection activeCell="E1" sqref="E1:H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55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37608000</v>
      </c>
      <c r="G5" s="3">
        <v>38093000</v>
      </c>
      <c r="H5" s="3">
        <v>37948000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12968000</v>
      </c>
      <c r="G7" s="4">
        <f>SUM(G8:G19)</f>
        <v>11770000</v>
      </c>
      <c r="H7" s="4">
        <f>SUM(H8:H19)</f>
        <v>11619000</v>
      </c>
    </row>
    <row r="8" spans="5:8" ht="13" x14ac:dyDescent="0.3">
      <c r="E8" s="26" t="s">
        <v>11</v>
      </c>
      <c r="F8" s="11">
        <v>8582000</v>
      </c>
      <c r="G8" s="11">
        <v>8770000</v>
      </c>
      <c r="H8" s="11">
        <v>9119000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4386000</v>
      </c>
      <c r="G11" s="11">
        <v>3000000</v>
      </c>
      <c r="H11" s="11">
        <v>2500000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4000000</v>
      </c>
      <c r="G20" s="3">
        <f>SUM(G21:G29)</f>
        <v>2800000</v>
      </c>
      <c r="H20" s="3">
        <f>SUM(H21:H29)</f>
        <v>2800000</v>
      </c>
    </row>
    <row r="21" spans="5:8" ht="13" x14ac:dyDescent="0.3">
      <c r="E21" s="26" t="s">
        <v>24</v>
      </c>
      <c r="F21" s="19">
        <v>2800000</v>
      </c>
      <c r="G21" s="19">
        <v>2800000</v>
      </c>
      <c r="H21" s="19">
        <v>2800000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54576000</v>
      </c>
      <c r="G30" s="18">
        <f>+G5+G6+G7+G20</f>
        <v>52663000</v>
      </c>
      <c r="H30" s="18">
        <f>+H5+H6+H7+H20</f>
        <v>52367000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54576000</v>
      </c>
      <c r="G42" s="30">
        <f>+G30+G41</f>
        <v>52663000</v>
      </c>
      <c r="H42" s="30">
        <f>+H30+H41</f>
        <v>52367000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1306000</v>
      </c>
      <c r="G45" s="4">
        <f>SUM(G47+G53+G59+G65+G71+G77+G83+G89+G95+G101+G107+G113)</f>
        <v>1328000</v>
      </c>
      <c r="H45" s="4">
        <f>SUM(H47+H53+H59+H65+H71+H77+H83+H89+H95+H101+H107+H113)</f>
        <v>1443000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1306000</v>
      </c>
      <c r="G47" s="3">
        <f>SUM(G48:G51)</f>
        <v>1328000</v>
      </c>
      <c r="H47" s="3">
        <f>SUM(H48:H51)</f>
        <v>1443000</v>
      </c>
    </row>
    <row r="48" spans="5:8" x14ac:dyDescent="0.25">
      <c r="E48" s="6" t="s">
        <v>76</v>
      </c>
      <c r="F48" s="7">
        <v>1306000</v>
      </c>
      <c r="G48" s="8">
        <v>1328000</v>
      </c>
      <c r="H48" s="9">
        <v>1443000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1306000</v>
      </c>
      <c r="G118" s="18">
        <f>SUM(G45)</f>
        <v>1328000</v>
      </c>
      <c r="H118" s="18">
        <f>SUM(H45)</f>
        <v>1443000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E1:H250"/>
  <sheetViews>
    <sheetView showGridLines="0" zoomScale="70" zoomScaleNormal="70" workbookViewId="0">
      <selection activeCell="E1" sqref="E1:H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56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35956000</v>
      </c>
      <c r="G5" s="3">
        <v>36522000</v>
      </c>
      <c r="H5" s="3">
        <v>36527000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10280000</v>
      </c>
      <c r="G7" s="4">
        <f>SUM(G8:G19)</f>
        <v>9538000</v>
      </c>
      <c r="H7" s="4">
        <f>SUM(H8:H19)</f>
        <v>9684000</v>
      </c>
    </row>
    <row r="8" spans="5:8" ht="13" x14ac:dyDescent="0.3">
      <c r="E8" s="26" t="s">
        <v>11</v>
      </c>
      <c r="F8" s="11">
        <v>7933000</v>
      </c>
      <c r="G8" s="11">
        <v>8086000</v>
      </c>
      <c r="H8" s="11">
        <v>8372000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2347000</v>
      </c>
      <c r="G11" s="11">
        <v>1452000</v>
      </c>
      <c r="H11" s="11">
        <v>1312000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4200000</v>
      </c>
      <c r="G20" s="3">
        <f>SUM(G21:G29)</f>
        <v>3000000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50436000</v>
      </c>
      <c r="G30" s="18">
        <f>+G5+G6+G7+G20</f>
        <v>49060000</v>
      </c>
      <c r="H30" s="18">
        <f>+H5+H6+H7+H20</f>
        <v>49211000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13938000</v>
      </c>
      <c r="G32" s="3">
        <f>SUM(G33:G38)</f>
        <v>3000000</v>
      </c>
      <c r="H32" s="3">
        <f>SUM(H33:H38)</f>
        <v>5000000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13938000</v>
      </c>
      <c r="G37" s="11">
        <v>3000000</v>
      </c>
      <c r="H37" s="11">
        <v>5000000</v>
      </c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13938000</v>
      </c>
      <c r="G41" s="30">
        <f>+G32+G39</f>
        <v>3000000</v>
      </c>
      <c r="H41" s="30">
        <f>+H32+H39</f>
        <v>5000000</v>
      </c>
    </row>
    <row r="42" spans="5:8" ht="14" x14ac:dyDescent="0.3">
      <c r="E42" s="29" t="s">
        <v>40</v>
      </c>
      <c r="F42" s="30">
        <f>+F30+F41</f>
        <v>64374000</v>
      </c>
      <c r="G42" s="30">
        <f>+G30+G41</f>
        <v>52060000</v>
      </c>
      <c r="H42" s="30">
        <f>+H30+H41</f>
        <v>54211000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1526000</v>
      </c>
      <c r="G45" s="4">
        <f>SUM(G47+G53+G59+G65+G71+G77+G83+G89+G95+G101+G107+G113)</f>
        <v>1556000</v>
      </c>
      <c r="H45" s="4">
        <f>SUM(H47+H53+H59+H65+H71+H77+H83+H89+H95+H101+H107+H113)</f>
        <v>1671000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1526000</v>
      </c>
      <c r="G47" s="3">
        <f>SUM(G48:G51)</f>
        <v>1556000</v>
      </c>
      <c r="H47" s="3">
        <f>SUM(H48:H51)</f>
        <v>1671000</v>
      </c>
    </row>
    <row r="48" spans="5:8" x14ac:dyDescent="0.25">
      <c r="E48" s="6" t="s">
        <v>76</v>
      </c>
      <c r="F48" s="7">
        <v>1526000</v>
      </c>
      <c r="G48" s="8">
        <v>1556000</v>
      </c>
      <c r="H48" s="9">
        <v>1671000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1526000</v>
      </c>
      <c r="G118" s="18">
        <f>SUM(G45)</f>
        <v>1556000</v>
      </c>
      <c r="H118" s="18">
        <f>SUM(H45)</f>
        <v>1671000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E1:H250"/>
  <sheetViews>
    <sheetView showGridLines="0" zoomScale="70" zoomScaleNormal="70" workbookViewId="0">
      <selection activeCell="E1" sqref="E1:H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57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38097000</v>
      </c>
      <c r="G5" s="3">
        <v>38815000</v>
      </c>
      <c r="H5" s="3">
        <v>38978000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22275000</v>
      </c>
      <c r="G7" s="4">
        <f>SUM(G8:G19)</f>
        <v>12488000</v>
      </c>
      <c r="H7" s="4">
        <f>SUM(H8:H19)</f>
        <v>12248000</v>
      </c>
    </row>
    <row r="8" spans="5:8" ht="13" x14ac:dyDescent="0.3">
      <c r="E8" s="26" t="s">
        <v>11</v>
      </c>
      <c r="F8" s="11">
        <v>10216000</v>
      </c>
      <c r="G8" s="11">
        <v>10488000</v>
      </c>
      <c r="H8" s="11">
        <v>10996000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2000000</v>
      </c>
      <c r="H11" s="11">
        <v>1252000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12059000</v>
      </c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6200000</v>
      </c>
      <c r="G20" s="3">
        <f>SUM(G21:G29)</f>
        <v>5000000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2000000</v>
      </c>
      <c r="G26" s="11">
        <v>2000000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66572000</v>
      </c>
      <c r="G30" s="18">
        <f>+G5+G6+G7+G20</f>
        <v>56303000</v>
      </c>
      <c r="H30" s="18">
        <f>+H5+H6+H7+H20</f>
        <v>54226000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66572000</v>
      </c>
      <c r="G42" s="30">
        <f>+G30+G41</f>
        <v>56303000</v>
      </c>
      <c r="H42" s="30">
        <f>+H30+H41</f>
        <v>54226000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1090000</v>
      </c>
      <c r="G45" s="4">
        <f>SUM(G47+G53+G59+G65+G71+G77+G83+G89+G95+G101+G107+G113)</f>
        <v>1230000</v>
      </c>
      <c r="H45" s="4">
        <f>SUM(H47+H53+H59+H65+H71+H77+H83+H89+H95+H101+H107+H113)</f>
        <v>1345000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1090000</v>
      </c>
      <c r="G47" s="3">
        <f>SUM(G48:G51)</f>
        <v>1230000</v>
      </c>
      <c r="H47" s="3">
        <f>SUM(H48:H51)</f>
        <v>1345000</v>
      </c>
    </row>
    <row r="48" spans="5:8" x14ac:dyDescent="0.25">
      <c r="E48" s="6" t="s">
        <v>76</v>
      </c>
      <c r="F48" s="7">
        <v>1090000</v>
      </c>
      <c r="G48" s="8">
        <v>1230000</v>
      </c>
      <c r="H48" s="9">
        <v>1345000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1090000</v>
      </c>
      <c r="G118" s="18">
        <f>SUM(G45)</f>
        <v>1230000</v>
      </c>
      <c r="H118" s="18">
        <f>SUM(H45)</f>
        <v>1345000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E1:H250"/>
  <sheetViews>
    <sheetView showGridLines="0" zoomScale="70" zoomScaleNormal="70" workbookViewId="0">
      <selection activeCell="I1" sqref="I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58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48179000</v>
      </c>
      <c r="G5" s="3">
        <v>49592000</v>
      </c>
      <c r="H5" s="3">
        <v>50483000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20710000</v>
      </c>
      <c r="G7" s="4">
        <f>SUM(G8:G19)</f>
        <v>14639000</v>
      </c>
      <c r="H7" s="4">
        <f>SUM(H8:H19)</f>
        <v>14843000</v>
      </c>
    </row>
    <row r="8" spans="5:8" ht="13" x14ac:dyDescent="0.3">
      <c r="E8" s="26" t="s">
        <v>11</v>
      </c>
      <c r="F8" s="11">
        <v>10710000</v>
      </c>
      <c r="G8" s="11">
        <v>11009000</v>
      </c>
      <c r="H8" s="11">
        <v>11564000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3630000</v>
      </c>
      <c r="H11" s="11">
        <v>3279000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10000000</v>
      </c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4200000</v>
      </c>
      <c r="G20" s="3">
        <f>SUM(G21:G29)</f>
        <v>7000000</v>
      </c>
      <c r="H20" s="3">
        <f>SUM(H21:H29)</f>
        <v>7000000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>
        <v>4000000</v>
      </c>
      <c r="H26" s="11">
        <v>4000000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73089000</v>
      </c>
      <c r="G30" s="18">
        <f>+G5+G6+G7+G20</f>
        <v>71231000</v>
      </c>
      <c r="H30" s="18">
        <f>+H5+H6+H7+H20</f>
        <v>72326000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73089000</v>
      </c>
      <c r="G42" s="30">
        <f>+G30+G41</f>
        <v>71231000</v>
      </c>
      <c r="H42" s="30">
        <f>+H30+H41</f>
        <v>72326000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1400000</v>
      </c>
      <c r="G45" s="4">
        <f>SUM(G47+G53+G59+G65+G71+G77+G83+G89+G95+G101+G107+G113)</f>
        <v>1420000</v>
      </c>
      <c r="H45" s="4">
        <f>SUM(H47+H53+H59+H65+H71+H77+H83+H89+H95+H101+H107+H113)</f>
        <v>1535000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1400000</v>
      </c>
      <c r="G47" s="3">
        <f>SUM(G48:G51)</f>
        <v>1420000</v>
      </c>
      <c r="H47" s="3">
        <f>SUM(H48:H51)</f>
        <v>1535000</v>
      </c>
    </row>
    <row r="48" spans="5:8" x14ac:dyDescent="0.25">
      <c r="E48" s="6" t="s">
        <v>76</v>
      </c>
      <c r="F48" s="7">
        <v>1400000</v>
      </c>
      <c r="G48" s="8">
        <v>1420000</v>
      </c>
      <c r="H48" s="9">
        <v>1535000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1400000</v>
      </c>
      <c r="G118" s="18">
        <f>SUM(G45)</f>
        <v>1420000</v>
      </c>
      <c r="H118" s="18">
        <f>SUM(H45)</f>
        <v>1535000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H250"/>
  <sheetViews>
    <sheetView showGridLines="0" zoomScale="70" zoomScaleNormal="70" workbookViewId="0">
      <selection activeCell="E48" sqref="E4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109352000</v>
      </c>
      <c r="G5" s="3">
        <v>112132000</v>
      </c>
      <c r="H5" s="3">
        <v>114453000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2226000</v>
      </c>
      <c r="G7" s="4">
        <f>SUM(G8:G19)</f>
        <v>2326000</v>
      </c>
      <c r="H7" s="4">
        <f>SUM(H8:H19)</f>
        <v>2432000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2226000</v>
      </c>
      <c r="G13" s="19">
        <v>2326000</v>
      </c>
      <c r="H13" s="19">
        <v>2432000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7235000</v>
      </c>
      <c r="G20" s="3">
        <f>SUM(G21:G29)</f>
        <v>6000000</v>
      </c>
      <c r="H20" s="3">
        <f>SUM(H21:H29)</f>
        <v>6200000</v>
      </c>
    </row>
    <row r="21" spans="5:8" ht="13" x14ac:dyDescent="0.3">
      <c r="E21" s="26" t="s">
        <v>24</v>
      </c>
      <c r="F21" s="19">
        <v>1000000</v>
      </c>
      <c r="G21" s="19">
        <v>1000000</v>
      </c>
      <c r="H21" s="19">
        <v>1200000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1235000</v>
      </c>
      <c r="G23" s="11"/>
      <c r="H23" s="11"/>
    </row>
    <row r="24" spans="5:8" ht="13" x14ac:dyDescent="0.3">
      <c r="E24" s="26" t="s">
        <v>27</v>
      </c>
      <c r="F24" s="11">
        <v>5000000</v>
      </c>
      <c r="G24" s="11">
        <v>5000000</v>
      </c>
      <c r="H24" s="11">
        <v>5000000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118813000</v>
      </c>
      <c r="G30" s="18">
        <f>+G5+G6+G7+G20</f>
        <v>120458000</v>
      </c>
      <c r="H30" s="18">
        <f>+H5+H6+H7+H20</f>
        <v>123085000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1591000</v>
      </c>
      <c r="G39" s="3">
        <f>SUM(G40:G40)</f>
        <v>1457000</v>
      </c>
      <c r="H39" s="3">
        <f>SUM(H40:H40)</f>
        <v>2406000</v>
      </c>
    </row>
    <row r="40" spans="5:8" ht="13" x14ac:dyDescent="0.3">
      <c r="E40" s="26" t="s">
        <v>25</v>
      </c>
      <c r="F40" s="19">
        <v>1591000</v>
      </c>
      <c r="G40" s="19">
        <v>1457000</v>
      </c>
      <c r="H40" s="19">
        <v>2406000</v>
      </c>
    </row>
    <row r="41" spans="5:8" ht="14" x14ac:dyDescent="0.3">
      <c r="E41" s="29" t="s">
        <v>39</v>
      </c>
      <c r="F41" s="30">
        <f>+F32+F39</f>
        <v>1591000</v>
      </c>
      <c r="G41" s="30">
        <f>+G32+G39</f>
        <v>1457000</v>
      </c>
      <c r="H41" s="30">
        <f>+H32+H39</f>
        <v>2406000</v>
      </c>
    </row>
    <row r="42" spans="5:8" ht="14" x14ac:dyDescent="0.3">
      <c r="E42" s="29" t="s">
        <v>40</v>
      </c>
      <c r="F42" s="30">
        <f>+F30+F41</f>
        <v>120404000</v>
      </c>
      <c r="G42" s="30">
        <f>+G30+G41</f>
        <v>121915000</v>
      </c>
      <c r="H42" s="30">
        <f>+H30+H41</f>
        <v>125491000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76</v>
      </c>
      <c r="F48" s="7"/>
      <c r="G48" s="8"/>
      <c r="H48" s="9"/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E1:H250"/>
  <sheetViews>
    <sheetView showGridLines="0" zoomScale="70" zoomScaleNormal="70" workbookViewId="0">
      <selection activeCell="E1" sqref="E1:H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59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66107000</v>
      </c>
      <c r="G5" s="3">
        <v>68159000</v>
      </c>
      <c r="H5" s="3">
        <v>69524000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26620000</v>
      </c>
      <c r="G7" s="4">
        <f>SUM(G8:G19)</f>
        <v>24744000</v>
      </c>
      <c r="H7" s="4">
        <f>SUM(H8:H19)</f>
        <v>25658000</v>
      </c>
    </row>
    <row r="8" spans="5:8" ht="13" x14ac:dyDescent="0.3">
      <c r="E8" s="26" t="s">
        <v>11</v>
      </c>
      <c r="F8" s="11">
        <v>26620000</v>
      </c>
      <c r="G8" s="11">
        <v>19332000</v>
      </c>
      <c r="H8" s="11">
        <v>20658000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5412000</v>
      </c>
      <c r="H11" s="11">
        <v>5000000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4200000</v>
      </c>
      <c r="G20" s="3">
        <f>SUM(G21:G29)</f>
        <v>3000000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96927000</v>
      </c>
      <c r="G30" s="18">
        <f>+G5+G6+G7+G20</f>
        <v>95903000</v>
      </c>
      <c r="H30" s="18">
        <f>+H5+H6+H7+H20</f>
        <v>98182000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11302000</v>
      </c>
      <c r="G32" s="3">
        <f>SUM(G33:G38)</f>
        <v>13149000</v>
      </c>
      <c r="H32" s="3">
        <f>SUM(H33:H38)</f>
        <v>12143000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302000</v>
      </c>
      <c r="G34" s="11">
        <v>2149000</v>
      </c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11000000</v>
      </c>
      <c r="G37" s="11">
        <v>11000000</v>
      </c>
      <c r="H37" s="11">
        <v>12143000</v>
      </c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11302000</v>
      </c>
      <c r="G41" s="30">
        <f>+G32+G39</f>
        <v>13149000</v>
      </c>
      <c r="H41" s="30">
        <f>+H32+H39</f>
        <v>12143000</v>
      </c>
    </row>
    <row r="42" spans="5:8" ht="14" x14ac:dyDescent="0.3">
      <c r="E42" s="29" t="s">
        <v>40</v>
      </c>
      <c r="F42" s="30">
        <f>+F30+F41</f>
        <v>108229000</v>
      </c>
      <c r="G42" s="30">
        <f>+G30+G41</f>
        <v>109052000</v>
      </c>
      <c r="H42" s="30">
        <f>+H30+H41</f>
        <v>110325000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1516000</v>
      </c>
      <c r="G45" s="4">
        <f>SUM(G47+G53+G59+G65+G71+G77+G83+G89+G95+G101+G107+G113)</f>
        <v>1536000</v>
      </c>
      <c r="H45" s="4">
        <f>SUM(H47+H53+H59+H65+H71+H77+H83+H89+H95+H101+H107+H113)</f>
        <v>1651000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1516000</v>
      </c>
      <c r="G47" s="3">
        <f>SUM(G48:G51)</f>
        <v>1536000</v>
      </c>
      <c r="H47" s="3">
        <f>SUM(H48:H51)</f>
        <v>1651000</v>
      </c>
    </row>
    <row r="48" spans="5:8" x14ac:dyDescent="0.25">
      <c r="E48" s="6" t="s">
        <v>76</v>
      </c>
      <c r="F48" s="7">
        <v>1516000</v>
      </c>
      <c r="G48" s="8">
        <v>1536000</v>
      </c>
      <c r="H48" s="9">
        <v>1651000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1516000</v>
      </c>
      <c r="G118" s="18">
        <f>SUM(G45)</f>
        <v>1536000</v>
      </c>
      <c r="H118" s="18">
        <f>SUM(H45)</f>
        <v>1651000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E1:H250"/>
  <sheetViews>
    <sheetView showGridLines="0" zoomScale="70" zoomScaleNormal="70" workbookViewId="0">
      <selection activeCell="E1" sqref="E1:H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60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127168000</v>
      </c>
      <c r="G5" s="3">
        <v>134625000</v>
      </c>
      <c r="H5" s="3">
        <v>142073000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33050000</v>
      </c>
      <c r="G7" s="4">
        <f>SUM(G8:G19)</f>
        <v>33548000</v>
      </c>
      <c r="H7" s="4">
        <f>SUM(H8:H19)</f>
        <v>35265000</v>
      </c>
    </row>
    <row r="8" spans="5:8" ht="13" x14ac:dyDescent="0.3">
      <c r="E8" s="26" t="s">
        <v>11</v>
      </c>
      <c r="F8" s="11">
        <v>25477000</v>
      </c>
      <c r="G8" s="11">
        <v>26548000</v>
      </c>
      <c r="H8" s="11">
        <v>28541000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7573000</v>
      </c>
      <c r="G11" s="11">
        <v>7000000</v>
      </c>
      <c r="H11" s="11">
        <v>5724000</v>
      </c>
    </row>
    <row r="12" spans="5:8" ht="13" x14ac:dyDescent="0.3">
      <c r="E12" s="26" t="s">
        <v>15</v>
      </c>
      <c r="F12" s="19"/>
      <c r="G12" s="19"/>
      <c r="H12" s="19">
        <v>1000000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5048000</v>
      </c>
      <c r="G20" s="3">
        <f>SUM(G21:G29)</f>
        <v>3800000</v>
      </c>
      <c r="H20" s="3">
        <f>SUM(H21:H29)</f>
        <v>3800000</v>
      </c>
    </row>
    <row r="21" spans="5:8" ht="13" x14ac:dyDescent="0.3">
      <c r="E21" s="26" t="s">
        <v>24</v>
      </c>
      <c r="F21" s="19">
        <v>3800000</v>
      </c>
      <c r="G21" s="19">
        <v>3800000</v>
      </c>
      <c r="H21" s="19">
        <v>3800000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1248000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165266000</v>
      </c>
      <c r="G30" s="18">
        <f>+G5+G6+G7+G20</f>
        <v>171973000</v>
      </c>
      <c r="H30" s="18">
        <f>+H5+H6+H7+H20</f>
        <v>181138000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3677000</v>
      </c>
      <c r="G32" s="3">
        <f>SUM(G33:G38)</f>
        <v>19832000</v>
      </c>
      <c r="H32" s="3">
        <f>SUM(H33:H38)</f>
        <v>3100000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1177000</v>
      </c>
      <c r="G34" s="11">
        <v>11732000</v>
      </c>
      <c r="H34" s="11"/>
    </row>
    <row r="35" spans="5:8" ht="13" x14ac:dyDescent="0.3">
      <c r="E35" s="26" t="s">
        <v>37</v>
      </c>
      <c r="F35" s="11">
        <v>1500000</v>
      </c>
      <c r="G35" s="11">
        <v>100000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1000000</v>
      </c>
      <c r="G37" s="11">
        <v>8000000</v>
      </c>
      <c r="H37" s="11">
        <v>3000000</v>
      </c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3677000</v>
      </c>
      <c r="G41" s="30">
        <f>+G32+G39</f>
        <v>19832000</v>
      </c>
      <c r="H41" s="30">
        <f>+H32+H39</f>
        <v>3100000</v>
      </c>
    </row>
    <row r="42" spans="5:8" ht="14" x14ac:dyDescent="0.3">
      <c r="E42" s="29" t="s">
        <v>40</v>
      </c>
      <c r="F42" s="30">
        <f>+F30+F41</f>
        <v>168943000</v>
      </c>
      <c r="G42" s="30">
        <f>+G30+G41</f>
        <v>191805000</v>
      </c>
      <c r="H42" s="30">
        <f>+H30+H41</f>
        <v>184238000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1190000</v>
      </c>
      <c r="G45" s="4">
        <f>SUM(G47+G53+G59+G65+G71+G77+G83+G89+G95+G101+G107+G113)</f>
        <v>1232000</v>
      </c>
      <c r="H45" s="4">
        <f>SUM(H47+H53+H59+H65+H71+H77+H83+H89+H95+H101+H107+H113)</f>
        <v>1345000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1190000</v>
      </c>
      <c r="G47" s="3">
        <f>SUM(G48:G51)</f>
        <v>1232000</v>
      </c>
      <c r="H47" s="3">
        <f>SUM(H48:H51)</f>
        <v>1345000</v>
      </c>
    </row>
    <row r="48" spans="5:8" x14ac:dyDescent="0.25">
      <c r="E48" s="6" t="s">
        <v>76</v>
      </c>
      <c r="F48" s="7">
        <v>1190000</v>
      </c>
      <c r="G48" s="8">
        <v>1232000</v>
      </c>
      <c r="H48" s="9">
        <v>1345000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1190000</v>
      </c>
      <c r="G118" s="18">
        <f>SUM(G45)</f>
        <v>1232000</v>
      </c>
      <c r="H118" s="18">
        <f>SUM(H45)</f>
        <v>1345000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E1:H250"/>
  <sheetViews>
    <sheetView showGridLines="0" zoomScale="70" zoomScaleNormal="70" workbookViewId="0">
      <selection activeCell="I1" sqref="I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36866000</v>
      </c>
      <c r="G5" s="3">
        <v>37464000</v>
      </c>
      <c r="H5" s="3">
        <v>37492000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21662000</v>
      </c>
      <c r="G7" s="4">
        <f>SUM(G8:G19)</f>
        <v>13198000</v>
      </c>
      <c r="H7" s="4">
        <f>SUM(H8:H19)</f>
        <v>13731000</v>
      </c>
    </row>
    <row r="8" spans="5:8" ht="13" x14ac:dyDescent="0.3">
      <c r="E8" s="26" t="s">
        <v>11</v>
      </c>
      <c r="F8" s="11">
        <v>21662000</v>
      </c>
      <c r="G8" s="11">
        <v>12010000</v>
      </c>
      <c r="H8" s="11">
        <v>12658000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1188000</v>
      </c>
      <c r="H11" s="11">
        <v>1073000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4200000</v>
      </c>
      <c r="G20" s="3">
        <f>SUM(G21:G29)</f>
        <v>3000000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62728000</v>
      </c>
      <c r="G30" s="18">
        <f>+G5+G6+G7+G20</f>
        <v>53662000</v>
      </c>
      <c r="H30" s="18">
        <f>+H5+H6+H7+H20</f>
        <v>54223000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1000000</v>
      </c>
      <c r="G32" s="3">
        <f>SUM(G33:G38)</f>
        <v>0</v>
      </c>
      <c r="H32" s="3">
        <f>SUM(H33:H38)</f>
        <v>13235000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>
        <v>10235000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1000000</v>
      </c>
      <c r="G37" s="11"/>
      <c r="H37" s="11">
        <v>3000000</v>
      </c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1000000</v>
      </c>
      <c r="G41" s="30">
        <f>+G32+G39</f>
        <v>0</v>
      </c>
      <c r="H41" s="30">
        <f>+H32+H39</f>
        <v>13235000</v>
      </c>
    </row>
    <row r="42" spans="5:8" ht="14" x14ac:dyDescent="0.3">
      <c r="E42" s="29" t="s">
        <v>40</v>
      </c>
      <c r="F42" s="30">
        <f>+F30+F41</f>
        <v>63728000</v>
      </c>
      <c r="G42" s="30">
        <f>+G30+G41</f>
        <v>53662000</v>
      </c>
      <c r="H42" s="30">
        <f>+H30+H41</f>
        <v>67458000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3270000</v>
      </c>
      <c r="G45" s="4">
        <f>SUM(G47+G53+G59+G65+G71+G77+G83+G89+G95+G101+G107+G113)</f>
        <v>3500000</v>
      </c>
      <c r="H45" s="4">
        <f>SUM(H47+H53+H59+H65+H71+H77+H83+H89+H95+H101+H107+H113)</f>
        <v>3615000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3270000</v>
      </c>
      <c r="G47" s="3">
        <f>SUM(G48:G51)</f>
        <v>3500000</v>
      </c>
      <c r="H47" s="3">
        <f>SUM(H48:H51)</f>
        <v>3615000</v>
      </c>
    </row>
    <row r="48" spans="5:8" x14ac:dyDescent="0.25">
      <c r="E48" s="6" t="s">
        <v>76</v>
      </c>
      <c r="F48" s="7">
        <v>3270000</v>
      </c>
      <c r="G48" s="8">
        <v>3500000</v>
      </c>
      <c r="H48" s="9">
        <v>3615000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3270000</v>
      </c>
      <c r="G118" s="18">
        <f>SUM(G45)</f>
        <v>3500000</v>
      </c>
      <c r="H118" s="18">
        <f>SUM(H45)</f>
        <v>3615000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E1:H250"/>
  <sheetViews>
    <sheetView showGridLines="0" zoomScale="70" zoomScaleNormal="70" workbookViewId="0">
      <selection activeCell="I1" sqref="I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58842000</v>
      </c>
      <c r="G5" s="3">
        <v>61906000</v>
      </c>
      <c r="H5" s="3">
        <v>64830000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30825000</v>
      </c>
      <c r="G7" s="4">
        <f>SUM(G8:G19)</f>
        <v>40139000</v>
      </c>
      <c r="H7" s="4">
        <f>SUM(H8:H19)</f>
        <v>26176000</v>
      </c>
    </row>
    <row r="8" spans="5:8" ht="13" x14ac:dyDescent="0.3">
      <c r="E8" s="26" t="s">
        <v>11</v>
      </c>
      <c r="F8" s="11">
        <v>17331000</v>
      </c>
      <c r="G8" s="11">
        <v>17976000</v>
      </c>
      <c r="H8" s="11">
        <v>19176000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13494000</v>
      </c>
      <c r="G11" s="11">
        <v>8000000</v>
      </c>
      <c r="H11" s="11">
        <v>7000000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>
        <v>14163000</v>
      </c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4200000</v>
      </c>
      <c r="G20" s="3">
        <f>SUM(G21:G29)</f>
        <v>3000000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93867000</v>
      </c>
      <c r="G30" s="18">
        <f>+G5+G6+G7+G20</f>
        <v>105045000</v>
      </c>
      <c r="H30" s="18">
        <f>+H5+H6+H7+H20</f>
        <v>94006000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11984000</v>
      </c>
      <c r="G32" s="3">
        <f>SUM(G33:G38)</f>
        <v>24860000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11984000</v>
      </c>
      <c r="G34" s="11">
        <v>24860000</v>
      </c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11984000</v>
      </c>
      <c r="G41" s="30">
        <f>+G32+G39</f>
        <v>24860000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105851000</v>
      </c>
      <c r="G42" s="30">
        <f>+G30+G41</f>
        <v>129905000</v>
      </c>
      <c r="H42" s="30">
        <f>+H30+H41</f>
        <v>94006000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1090000</v>
      </c>
      <c r="G45" s="4">
        <f>SUM(G47+G53+G59+G65+G71+G77+G83+G89+G95+G101+G107+G113)</f>
        <v>1232000</v>
      </c>
      <c r="H45" s="4">
        <f>SUM(H47+H53+H59+H65+H71+H77+H83+H89+H95+H101+H107+H113)</f>
        <v>1345000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1090000</v>
      </c>
      <c r="G47" s="3">
        <f>SUM(G48:G51)</f>
        <v>1232000</v>
      </c>
      <c r="H47" s="3">
        <f>SUM(H48:H51)</f>
        <v>1345000</v>
      </c>
    </row>
    <row r="48" spans="5:8" x14ac:dyDescent="0.25">
      <c r="E48" s="6" t="s">
        <v>76</v>
      </c>
      <c r="F48" s="7">
        <v>1090000</v>
      </c>
      <c r="G48" s="8">
        <v>1232000</v>
      </c>
      <c r="H48" s="9">
        <v>1345000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1090000</v>
      </c>
      <c r="G118" s="18">
        <f>SUM(G45)</f>
        <v>1232000</v>
      </c>
      <c r="H118" s="18">
        <f>SUM(H45)</f>
        <v>1345000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E1:H250"/>
  <sheetViews>
    <sheetView showGridLines="0" zoomScale="70" zoomScaleNormal="70" workbookViewId="0">
      <selection activeCell="E1" sqref="E1:H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35236000</v>
      </c>
      <c r="G5" s="3">
        <v>36728000</v>
      </c>
      <c r="H5" s="3">
        <v>38016000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38610000</v>
      </c>
      <c r="G7" s="4">
        <f>SUM(G8:G19)</f>
        <v>10647000</v>
      </c>
      <c r="H7" s="4">
        <f>SUM(H8:H19)</f>
        <v>11150000</v>
      </c>
    </row>
    <row r="8" spans="5:8" ht="13" x14ac:dyDescent="0.3">
      <c r="E8" s="26" t="s">
        <v>11</v>
      </c>
      <c r="F8" s="11">
        <v>8610000</v>
      </c>
      <c r="G8" s="11">
        <v>8799000</v>
      </c>
      <c r="H8" s="11">
        <v>9150000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1848000</v>
      </c>
      <c r="H11" s="11">
        <v>2000000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30000000</v>
      </c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4200000</v>
      </c>
      <c r="G20" s="3">
        <f>SUM(G21:G29)</f>
        <v>3000000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78046000</v>
      </c>
      <c r="G30" s="18">
        <f>+G5+G6+G7+G20</f>
        <v>50375000</v>
      </c>
      <c r="H30" s="18">
        <f>+H5+H6+H7+H20</f>
        <v>52166000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78046000</v>
      </c>
      <c r="G42" s="30">
        <f>+G30+G41</f>
        <v>50375000</v>
      </c>
      <c r="H42" s="30">
        <f>+H30+H41</f>
        <v>52166000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1417000</v>
      </c>
      <c r="G45" s="4">
        <f>SUM(G47+G53+G59+G65+G71+G77+G83+G89+G95+G101+G107+G113)</f>
        <v>1440000</v>
      </c>
      <c r="H45" s="4">
        <f>SUM(H47+H53+H59+H65+H71+H77+H83+H89+H95+H101+H107+H113)</f>
        <v>1555000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1417000</v>
      </c>
      <c r="G47" s="3">
        <f>SUM(G48:G51)</f>
        <v>1440000</v>
      </c>
      <c r="H47" s="3">
        <f>SUM(H48:H51)</f>
        <v>1555000</v>
      </c>
    </row>
    <row r="48" spans="5:8" x14ac:dyDescent="0.25">
      <c r="E48" s="6" t="s">
        <v>76</v>
      </c>
      <c r="F48" s="7">
        <v>1417000</v>
      </c>
      <c r="G48" s="8">
        <v>1440000</v>
      </c>
      <c r="H48" s="9">
        <v>1555000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1417000</v>
      </c>
      <c r="G118" s="18">
        <f>SUM(G45)</f>
        <v>1440000</v>
      </c>
      <c r="H118" s="18">
        <f>SUM(H45)</f>
        <v>1555000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E1:H250"/>
  <sheetViews>
    <sheetView showGridLines="0" zoomScale="70" zoomScaleNormal="70" workbookViewId="0">
      <selection activeCell="E1" sqref="E1:H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124545000</v>
      </c>
      <c r="G5" s="3">
        <v>132683000</v>
      </c>
      <c r="H5" s="3">
        <v>141157000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69920000</v>
      </c>
      <c r="G7" s="4">
        <f>SUM(G8:G19)</f>
        <v>67930000</v>
      </c>
      <c r="H7" s="4">
        <f>SUM(H8:H19)</f>
        <v>61896000</v>
      </c>
    </row>
    <row r="8" spans="5:8" ht="13" x14ac:dyDescent="0.3">
      <c r="E8" s="26" t="s">
        <v>11</v>
      </c>
      <c r="F8" s="11">
        <v>28687000</v>
      </c>
      <c r="G8" s="11">
        <v>29926000</v>
      </c>
      <c r="H8" s="11">
        <v>32232000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6270000</v>
      </c>
      <c r="H11" s="11">
        <v>5664000</v>
      </c>
    </row>
    <row r="12" spans="5:8" ht="13" x14ac:dyDescent="0.3">
      <c r="E12" s="26" t="s">
        <v>15</v>
      </c>
      <c r="F12" s="19">
        <v>30000000</v>
      </c>
      <c r="G12" s="19">
        <v>20000000</v>
      </c>
      <c r="H12" s="19">
        <v>4000000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11233000</v>
      </c>
      <c r="G16" s="11">
        <v>11734000</v>
      </c>
      <c r="H16" s="11">
        <v>20000000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4200000</v>
      </c>
      <c r="G20" s="3">
        <f>SUM(G21:G29)</f>
        <v>3000000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198665000</v>
      </c>
      <c r="G30" s="18">
        <f>+G5+G6+G7+G20</f>
        <v>203613000</v>
      </c>
      <c r="H30" s="18">
        <f>+H5+H6+H7+H20</f>
        <v>206053000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7000000</v>
      </c>
      <c r="G32" s="3">
        <f>SUM(G33:G38)</f>
        <v>22025000</v>
      </c>
      <c r="H32" s="3">
        <f>SUM(H33:H38)</f>
        <v>44836000</v>
      </c>
    </row>
    <row r="33" spans="5:8" ht="13" x14ac:dyDescent="0.3">
      <c r="E33" s="26" t="s">
        <v>18</v>
      </c>
      <c r="F33" s="11">
        <v>5000000</v>
      </c>
      <c r="G33" s="11"/>
      <c r="H33" s="11">
        <v>25006000</v>
      </c>
    </row>
    <row r="34" spans="5:8" ht="13" x14ac:dyDescent="0.3">
      <c r="E34" s="26" t="s">
        <v>36</v>
      </c>
      <c r="F34" s="11"/>
      <c r="G34" s="11">
        <v>20025000</v>
      </c>
      <c r="H34" s="11">
        <v>19730000</v>
      </c>
    </row>
    <row r="35" spans="5:8" ht="13" x14ac:dyDescent="0.3">
      <c r="E35" s="26" t="s">
        <v>37</v>
      </c>
      <c r="F35" s="11">
        <v>2000000</v>
      </c>
      <c r="G35" s="11">
        <v>2000000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7000000</v>
      </c>
      <c r="G41" s="30">
        <f>+G32+G39</f>
        <v>22025000</v>
      </c>
      <c r="H41" s="30">
        <f>+H32+H39</f>
        <v>44836000</v>
      </c>
    </row>
    <row r="42" spans="5:8" ht="14" x14ac:dyDescent="0.3">
      <c r="E42" s="29" t="s">
        <v>40</v>
      </c>
      <c r="F42" s="30">
        <f>+F30+F41</f>
        <v>205665000</v>
      </c>
      <c r="G42" s="30">
        <f>+G30+G41</f>
        <v>225638000</v>
      </c>
      <c r="H42" s="30">
        <f>+H30+H41</f>
        <v>250889000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1199000</v>
      </c>
      <c r="G45" s="4">
        <f>SUM(G47+G53+G59+G65+G71+G77+G83+G89+G95+G101+G107+G113)</f>
        <v>1210000</v>
      </c>
      <c r="H45" s="4">
        <f>SUM(H47+H53+H59+H65+H71+H77+H83+H89+H95+H101+H107+H113)</f>
        <v>1325000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1199000</v>
      </c>
      <c r="G47" s="3">
        <f>SUM(G48:G51)</f>
        <v>1210000</v>
      </c>
      <c r="H47" s="3">
        <f>SUM(H48:H51)</f>
        <v>1325000</v>
      </c>
    </row>
    <row r="48" spans="5:8" x14ac:dyDescent="0.25">
      <c r="E48" s="6" t="s">
        <v>76</v>
      </c>
      <c r="F48" s="7">
        <v>1199000</v>
      </c>
      <c r="G48" s="8">
        <v>1210000</v>
      </c>
      <c r="H48" s="9">
        <v>1325000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1199000</v>
      </c>
      <c r="G118" s="18">
        <f>SUM(G45)</f>
        <v>1210000</v>
      </c>
      <c r="H118" s="18">
        <f>SUM(H45)</f>
        <v>1325000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E1:H250"/>
  <sheetViews>
    <sheetView showGridLines="0" zoomScale="70" zoomScaleNormal="70" workbookViewId="0">
      <selection activeCell="I1" sqref="I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65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282104000</v>
      </c>
      <c r="G5" s="3">
        <v>302569000</v>
      </c>
      <c r="H5" s="3">
        <v>324431000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567229000</v>
      </c>
      <c r="G7" s="4">
        <f>SUM(G8:G19)</f>
        <v>652904000</v>
      </c>
      <c r="H7" s="4">
        <f>SUM(H8:H19)</f>
        <v>109513000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16500000</v>
      </c>
      <c r="H11" s="11">
        <v>14000000</v>
      </c>
    </row>
    <row r="12" spans="5:8" ht="13" x14ac:dyDescent="0.3">
      <c r="E12" s="26" t="s">
        <v>15</v>
      </c>
      <c r="F12" s="19"/>
      <c r="G12" s="19">
        <v>2000000</v>
      </c>
      <c r="H12" s="19">
        <v>30000000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492000000</v>
      </c>
      <c r="G15" s="11">
        <v>574000000</v>
      </c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>
        <v>75229000</v>
      </c>
      <c r="G18" s="11">
        <v>60404000</v>
      </c>
      <c r="H18" s="11">
        <v>65513000</v>
      </c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13567000</v>
      </c>
      <c r="G20" s="3">
        <f>SUM(G21:G29)</f>
        <v>11600000</v>
      </c>
      <c r="H20" s="3">
        <f>SUM(H21:H29)</f>
        <v>11500000</v>
      </c>
    </row>
    <row r="21" spans="5:8" ht="13" x14ac:dyDescent="0.3">
      <c r="E21" s="26" t="s">
        <v>24</v>
      </c>
      <c r="F21" s="19">
        <v>1800000</v>
      </c>
      <c r="G21" s="19">
        <v>1800000</v>
      </c>
      <c r="H21" s="19">
        <v>2000000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2267000</v>
      </c>
      <c r="G23" s="11"/>
      <c r="H23" s="11"/>
    </row>
    <row r="24" spans="5:8" ht="13" x14ac:dyDescent="0.3">
      <c r="E24" s="26" t="s">
        <v>27</v>
      </c>
      <c r="F24" s="11">
        <v>4500000</v>
      </c>
      <c r="G24" s="11">
        <v>4800000</v>
      </c>
      <c r="H24" s="11">
        <v>4500000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5000000</v>
      </c>
      <c r="G26" s="11">
        <v>5000000</v>
      </c>
      <c r="H26" s="11">
        <v>5000000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862900000</v>
      </c>
      <c r="G30" s="18">
        <f>+G5+G6+G7+G20</f>
        <v>967073000</v>
      </c>
      <c r="H30" s="18">
        <f>+H5+H6+H7+H20</f>
        <v>445444000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2100000</v>
      </c>
      <c r="G32" s="3">
        <f>SUM(G33:G38)</f>
        <v>5100000</v>
      </c>
      <c r="H32" s="3">
        <f>SUM(H33:H38)</f>
        <v>3100000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>
        <v>100000</v>
      </c>
      <c r="G35" s="11">
        <v>100000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2000000</v>
      </c>
      <c r="G37" s="11">
        <v>5000000</v>
      </c>
      <c r="H37" s="11">
        <v>3000000</v>
      </c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2100000</v>
      </c>
      <c r="G41" s="30">
        <f>+G32+G39</f>
        <v>5100000</v>
      </c>
      <c r="H41" s="30">
        <f>+H32+H39</f>
        <v>3100000</v>
      </c>
    </row>
    <row r="42" spans="5:8" ht="14" x14ac:dyDescent="0.3">
      <c r="E42" s="29" t="s">
        <v>40</v>
      </c>
      <c r="F42" s="30">
        <f>+F30+F41</f>
        <v>865000000</v>
      </c>
      <c r="G42" s="30">
        <f>+G30+G41</f>
        <v>972173000</v>
      </c>
      <c r="H42" s="30">
        <f>+H30+H41</f>
        <v>448544000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9264000</v>
      </c>
      <c r="G45" s="4">
        <f>SUM(G47+G53+G59+G65+G71+G77+G83+G89+G95+G101+G107+G113)</f>
        <v>9264000</v>
      </c>
      <c r="H45" s="4">
        <f>SUM(H47+H53+H59+H65+H71+H77+H83+H89+H95+H101+H107+H113)</f>
        <v>9397000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9264000</v>
      </c>
      <c r="G47" s="3">
        <f>SUM(G48:G51)</f>
        <v>9264000</v>
      </c>
      <c r="H47" s="3">
        <f>SUM(H48:H51)</f>
        <v>9397000</v>
      </c>
    </row>
    <row r="48" spans="5:8" x14ac:dyDescent="0.25">
      <c r="E48" s="6" t="s">
        <v>76</v>
      </c>
      <c r="F48" s="7">
        <v>9264000</v>
      </c>
      <c r="G48" s="8">
        <v>9264000</v>
      </c>
      <c r="H48" s="9">
        <v>9397000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9264000</v>
      </c>
      <c r="G118" s="18">
        <f>SUM(G45)</f>
        <v>9264000</v>
      </c>
      <c r="H118" s="18">
        <f>SUM(H45)</f>
        <v>9397000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E1:H250"/>
  <sheetViews>
    <sheetView showGridLines="0" zoomScale="70" zoomScaleNormal="70" workbookViewId="0">
      <selection activeCell="E1" sqref="E1:H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66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123223000</v>
      </c>
      <c r="G5" s="3">
        <v>126236000</v>
      </c>
      <c r="H5" s="3">
        <v>127630000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22097000</v>
      </c>
      <c r="G7" s="4">
        <f>SUM(G8:G19)</f>
        <v>28602000</v>
      </c>
      <c r="H7" s="4">
        <f>SUM(H8:H19)</f>
        <v>29724000</v>
      </c>
    </row>
    <row r="8" spans="5:8" ht="13" x14ac:dyDescent="0.3">
      <c r="E8" s="26" t="s">
        <v>11</v>
      </c>
      <c r="F8" s="11">
        <v>22097000</v>
      </c>
      <c r="G8" s="11">
        <v>22992000</v>
      </c>
      <c r="H8" s="11">
        <v>24656000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5610000</v>
      </c>
      <c r="H11" s="11">
        <v>5068000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4278000</v>
      </c>
      <c r="G20" s="3">
        <f>SUM(G21:G29)</f>
        <v>3000000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1278000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149598000</v>
      </c>
      <c r="G30" s="18">
        <f>+G5+G6+G7+G20</f>
        <v>157838000</v>
      </c>
      <c r="H30" s="18">
        <f>+H5+H6+H7+H20</f>
        <v>160354000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9262000</v>
      </c>
      <c r="G32" s="3">
        <f>SUM(G33:G38)</f>
        <v>3000000</v>
      </c>
      <c r="H32" s="3">
        <f>SUM(H33:H38)</f>
        <v>3857000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8200000</v>
      </c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1062000</v>
      </c>
      <c r="G37" s="11">
        <v>3000000</v>
      </c>
      <c r="H37" s="11">
        <v>3857000</v>
      </c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9262000</v>
      </c>
      <c r="G41" s="30">
        <f>+G32+G39</f>
        <v>3000000</v>
      </c>
      <c r="H41" s="30">
        <f>+H32+H39</f>
        <v>3857000</v>
      </c>
    </row>
    <row r="42" spans="5:8" ht="14" x14ac:dyDescent="0.3">
      <c r="E42" s="29" t="s">
        <v>40</v>
      </c>
      <c r="F42" s="30">
        <f>+F30+F41</f>
        <v>158860000</v>
      </c>
      <c r="G42" s="30">
        <f>+G30+G41</f>
        <v>160838000</v>
      </c>
      <c r="H42" s="30">
        <f>+H30+H41</f>
        <v>164211000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1300000</v>
      </c>
      <c r="G45" s="4">
        <f>SUM(G47+G53+G59+G65+G71+G77+G83+G89+G95+G101+G107+G113)</f>
        <v>1308000</v>
      </c>
      <c r="H45" s="4">
        <f>SUM(H47+H53+H59+H65+H71+H77+H83+H89+H95+H101+H107+H113)</f>
        <v>1423000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1300000</v>
      </c>
      <c r="G47" s="3">
        <f>SUM(G48:G51)</f>
        <v>1308000</v>
      </c>
      <c r="H47" s="3">
        <f>SUM(H48:H51)</f>
        <v>1423000</v>
      </c>
    </row>
    <row r="48" spans="5:8" x14ac:dyDescent="0.25">
      <c r="E48" s="6" t="s">
        <v>76</v>
      </c>
      <c r="F48" s="7">
        <v>1300000</v>
      </c>
      <c r="G48" s="8">
        <v>1308000</v>
      </c>
      <c r="H48" s="9">
        <v>1423000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1300000</v>
      </c>
      <c r="G118" s="18">
        <f>SUM(G45)</f>
        <v>1308000</v>
      </c>
      <c r="H118" s="18">
        <f>SUM(H45)</f>
        <v>1423000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E1:H250"/>
  <sheetViews>
    <sheetView showGridLines="0" zoomScale="70" zoomScaleNormal="70" workbookViewId="0">
      <selection activeCell="E1" sqref="E1:H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67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65001000</v>
      </c>
      <c r="G5" s="3">
        <v>66004000</v>
      </c>
      <c r="H5" s="3">
        <v>65953000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42258000</v>
      </c>
      <c r="G7" s="4">
        <f>SUM(G8:G19)</f>
        <v>23628000</v>
      </c>
      <c r="H7" s="4">
        <f>SUM(H8:H19)</f>
        <v>34238000</v>
      </c>
    </row>
    <row r="8" spans="5:8" ht="13" x14ac:dyDescent="0.3">
      <c r="E8" s="26" t="s">
        <v>11</v>
      </c>
      <c r="F8" s="11">
        <v>22258000</v>
      </c>
      <c r="G8" s="11">
        <v>12638000</v>
      </c>
      <c r="H8" s="11">
        <v>13344000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990000</v>
      </c>
      <c r="H11" s="11">
        <v>894000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20000000</v>
      </c>
      <c r="G16" s="11">
        <v>10000000</v>
      </c>
      <c r="H16" s="11">
        <v>20000000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4242000</v>
      </c>
      <c r="G20" s="3">
        <f>SUM(G21:G29)</f>
        <v>3000000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1242000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111501000</v>
      </c>
      <c r="G30" s="18">
        <f>+G5+G6+G7+G20</f>
        <v>92632000</v>
      </c>
      <c r="H30" s="18">
        <f>+H5+H6+H7+H20</f>
        <v>103191000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31247000</v>
      </c>
      <c r="G32" s="3">
        <f>SUM(G33:G38)</f>
        <v>47760000</v>
      </c>
      <c r="H32" s="3">
        <f>SUM(H33:H38)</f>
        <v>5000000</v>
      </c>
    </row>
    <row r="33" spans="5:8" ht="13" x14ac:dyDescent="0.3">
      <c r="E33" s="26" t="s">
        <v>18</v>
      </c>
      <c r="F33" s="11">
        <v>30281000</v>
      </c>
      <c r="G33" s="11">
        <v>29960000</v>
      </c>
      <c r="H33" s="11">
        <v>5000000</v>
      </c>
    </row>
    <row r="34" spans="5:8" ht="13" x14ac:dyDescent="0.3">
      <c r="E34" s="26" t="s">
        <v>36</v>
      </c>
      <c r="F34" s="11">
        <v>966000</v>
      </c>
      <c r="G34" s="11">
        <v>17800000</v>
      </c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31247000</v>
      </c>
      <c r="G41" s="30">
        <f>+G32+G39</f>
        <v>47760000</v>
      </c>
      <c r="H41" s="30">
        <f>+H32+H39</f>
        <v>5000000</v>
      </c>
    </row>
    <row r="42" spans="5:8" ht="14" x14ac:dyDescent="0.3">
      <c r="E42" s="29" t="s">
        <v>40</v>
      </c>
      <c r="F42" s="30">
        <f>+F30+F41</f>
        <v>142748000</v>
      </c>
      <c r="G42" s="30">
        <f>+G30+G41</f>
        <v>140392000</v>
      </c>
      <c r="H42" s="30">
        <f>+H30+H41</f>
        <v>108191000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1199000</v>
      </c>
      <c r="G45" s="4">
        <f>SUM(G47+G53+G59+G65+G71+G77+G83+G89+G95+G101+G107+G113)</f>
        <v>1308000</v>
      </c>
      <c r="H45" s="4">
        <f>SUM(H47+H53+H59+H65+H71+H77+H83+H89+H95+H101+H107+H113)</f>
        <v>1415000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1199000</v>
      </c>
      <c r="G47" s="3">
        <f>SUM(G48:G51)</f>
        <v>1308000</v>
      </c>
      <c r="H47" s="3">
        <f>SUM(H48:H51)</f>
        <v>1415000</v>
      </c>
    </row>
    <row r="48" spans="5:8" x14ac:dyDescent="0.25">
      <c r="E48" s="6" t="s">
        <v>76</v>
      </c>
      <c r="F48" s="7">
        <v>1199000</v>
      </c>
      <c r="G48" s="8">
        <v>1308000</v>
      </c>
      <c r="H48" s="9">
        <v>1415000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1199000</v>
      </c>
      <c r="G118" s="18">
        <f>SUM(G45)</f>
        <v>1308000</v>
      </c>
      <c r="H118" s="18">
        <f>SUM(H45)</f>
        <v>1415000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E1:H250"/>
  <sheetViews>
    <sheetView showGridLines="0" zoomScale="70" zoomScaleNormal="70" workbookViewId="0">
      <selection activeCell="E1" sqref="E1:H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68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142291000</v>
      </c>
      <c r="G5" s="3">
        <v>145873000</v>
      </c>
      <c r="H5" s="3">
        <v>147613000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75501000</v>
      </c>
      <c r="G7" s="4">
        <f>SUM(G8:G19)</f>
        <v>70281000</v>
      </c>
      <c r="H7" s="4">
        <f>SUM(H8:H19)</f>
        <v>86712000</v>
      </c>
    </row>
    <row r="8" spans="5:8" ht="13" x14ac:dyDescent="0.3">
      <c r="E8" s="26" t="s">
        <v>11</v>
      </c>
      <c r="F8" s="11">
        <v>39975000</v>
      </c>
      <c r="G8" s="11">
        <v>31281000</v>
      </c>
      <c r="H8" s="11">
        <v>33712000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10526000</v>
      </c>
      <c r="G11" s="11">
        <v>9000000</v>
      </c>
      <c r="H11" s="11">
        <v>8000000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25000000</v>
      </c>
      <c r="G16" s="11">
        <v>30000000</v>
      </c>
      <c r="H16" s="11">
        <v>45000000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4200000</v>
      </c>
      <c r="G20" s="3">
        <f>SUM(G21:G29)</f>
        <v>3000000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221992000</v>
      </c>
      <c r="G30" s="18">
        <f>+G5+G6+G7+G20</f>
        <v>219154000</v>
      </c>
      <c r="H30" s="18">
        <f>+H5+H6+H7+H20</f>
        <v>237325000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11454000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11454000</v>
      </c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11454000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233446000</v>
      </c>
      <c r="G42" s="30">
        <f>+G30+G41</f>
        <v>219154000</v>
      </c>
      <c r="H42" s="30">
        <f>+H30+H41</f>
        <v>237325000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1308000</v>
      </c>
      <c r="G45" s="4">
        <f>SUM(G47+G53+G59+G65+G71+G77+G83+G89+G95+G101+G107+G113)</f>
        <v>1308000</v>
      </c>
      <c r="H45" s="4">
        <f>SUM(H47+H53+H59+H65+H71+H77+H83+H89+H95+H101+H107+H113)</f>
        <v>1423000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1308000</v>
      </c>
      <c r="G47" s="3">
        <f>SUM(G48:G51)</f>
        <v>1308000</v>
      </c>
      <c r="H47" s="3">
        <f>SUM(H48:H51)</f>
        <v>1423000</v>
      </c>
    </row>
    <row r="48" spans="5:8" x14ac:dyDescent="0.25">
      <c r="E48" s="6" t="s">
        <v>76</v>
      </c>
      <c r="F48" s="7">
        <v>1308000</v>
      </c>
      <c r="G48" s="8">
        <v>1308000</v>
      </c>
      <c r="H48" s="9">
        <v>1423000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1308000</v>
      </c>
      <c r="G118" s="18">
        <f>SUM(G45)</f>
        <v>1308000</v>
      </c>
      <c r="H118" s="18">
        <f>SUM(H45)</f>
        <v>1423000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H250"/>
  <sheetViews>
    <sheetView showGridLines="0" zoomScale="70" zoomScaleNormal="70" workbookViewId="0">
      <selection activeCell="E48" sqref="E4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58871000</v>
      </c>
      <c r="G5" s="3">
        <v>60373000</v>
      </c>
      <c r="H5" s="3">
        <v>61732000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3258000</v>
      </c>
      <c r="G7" s="4">
        <f>SUM(G8:G19)</f>
        <v>3404000</v>
      </c>
      <c r="H7" s="4">
        <f>SUM(H8:H19)</f>
        <v>3560000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3258000</v>
      </c>
      <c r="G13" s="19">
        <v>3404000</v>
      </c>
      <c r="H13" s="19">
        <v>3560000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3206000</v>
      </c>
      <c r="G20" s="3">
        <f>SUM(G21:G29)</f>
        <v>2000000</v>
      </c>
      <c r="H20" s="3">
        <f>SUM(H21:H29)</f>
        <v>2100000</v>
      </c>
    </row>
    <row r="21" spans="5:8" ht="13" x14ac:dyDescent="0.3">
      <c r="E21" s="26" t="s">
        <v>24</v>
      </c>
      <c r="F21" s="19">
        <v>2000000</v>
      </c>
      <c r="G21" s="19">
        <v>2000000</v>
      </c>
      <c r="H21" s="19">
        <v>2100000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1206000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65335000</v>
      </c>
      <c r="G30" s="18">
        <f>+G5+G6+G7+G20</f>
        <v>65777000</v>
      </c>
      <c r="H30" s="18">
        <f>+H5+H6+H7+H20</f>
        <v>67392000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1175000</v>
      </c>
      <c r="G39" s="3">
        <f>SUM(G40:G40)</f>
        <v>1457000</v>
      </c>
      <c r="H39" s="3">
        <f>SUM(H40:H40)</f>
        <v>2406000</v>
      </c>
    </row>
    <row r="40" spans="5:8" ht="13" x14ac:dyDescent="0.3">
      <c r="E40" s="26" t="s">
        <v>25</v>
      </c>
      <c r="F40" s="19">
        <v>1175000</v>
      </c>
      <c r="G40" s="19">
        <v>1457000</v>
      </c>
      <c r="H40" s="19">
        <v>2406000</v>
      </c>
    </row>
    <row r="41" spans="5:8" ht="14" x14ac:dyDescent="0.3">
      <c r="E41" s="29" t="s">
        <v>39</v>
      </c>
      <c r="F41" s="30">
        <f>+F32+F39</f>
        <v>1175000</v>
      </c>
      <c r="G41" s="30">
        <f>+G32+G39</f>
        <v>1457000</v>
      </c>
      <c r="H41" s="30">
        <f>+H32+H39</f>
        <v>2406000</v>
      </c>
    </row>
    <row r="42" spans="5:8" ht="14" x14ac:dyDescent="0.3">
      <c r="E42" s="29" t="s">
        <v>40</v>
      </c>
      <c r="F42" s="30">
        <f>+F30+F41</f>
        <v>66510000</v>
      </c>
      <c r="G42" s="30">
        <f>+G30+G41</f>
        <v>67234000</v>
      </c>
      <c r="H42" s="30">
        <f>+H30+H41</f>
        <v>69798000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76</v>
      </c>
      <c r="F48" s="7"/>
      <c r="G48" s="8"/>
      <c r="H48" s="9"/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E1:H250"/>
  <sheetViews>
    <sheetView showGridLines="0" zoomScale="70" zoomScaleNormal="70" workbookViewId="0">
      <selection activeCell="E1" sqref="E1:H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69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191089000</v>
      </c>
      <c r="G5" s="3">
        <v>193366000</v>
      </c>
      <c r="H5" s="3">
        <v>192049000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129216000</v>
      </c>
      <c r="G7" s="4">
        <f>SUM(G8:G19)</f>
        <v>128894000</v>
      </c>
      <c r="H7" s="4">
        <f>SUM(H8:H19)</f>
        <v>150017000</v>
      </c>
    </row>
    <row r="8" spans="5:8" ht="13" x14ac:dyDescent="0.3">
      <c r="E8" s="26" t="s">
        <v>11</v>
      </c>
      <c r="F8" s="11">
        <v>69216000</v>
      </c>
      <c r="G8" s="11">
        <v>72574000</v>
      </c>
      <c r="H8" s="11">
        <v>78825000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1320000</v>
      </c>
      <c r="H11" s="11">
        <v>1192000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60000000</v>
      </c>
      <c r="G16" s="11">
        <v>55000000</v>
      </c>
      <c r="H16" s="11">
        <v>70000000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4231000</v>
      </c>
      <c r="G20" s="3">
        <f>SUM(G21:G29)</f>
        <v>3000000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1231000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324536000</v>
      </c>
      <c r="G30" s="18">
        <f>+G5+G6+G7+G20</f>
        <v>325260000</v>
      </c>
      <c r="H30" s="18">
        <f>+H5+H6+H7+H20</f>
        <v>345066000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47971000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47971000</v>
      </c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47971000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372507000</v>
      </c>
      <c r="G42" s="30">
        <f>+G30+G41</f>
        <v>325260000</v>
      </c>
      <c r="H42" s="30">
        <f>+H30+H41</f>
        <v>345066000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1300000</v>
      </c>
      <c r="G45" s="4">
        <f>SUM(G47+G53+G59+G65+G71+G77+G83+G89+G95+G101+G107+G113)</f>
        <v>1320000</v>
      </c>
      <c r="H45" s="4">
        <f>SUM(H47+H53+H59+H65+H71+H77+H83+H89+H95+H101+H107+H113)</f>
        <v>1443000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1300000</v>
      </c>
      <c r="G47" s="3">
        <f>SUM(G48:G51)</f>
        <v>1320000</v>
      </c>
      <c r="H47" s="3">
        <f>SUM(H48:H51)</f>
        <v>1443000</v>
      </c>
    </row>
    <row r="48" spans="5:8" x14ac:dyDescent="0.25">
      <c r="E48" s="6" t="s">
        <v>76</v>
      </c>
      <c r="F48" s="7">
        <v>1300000</v>
      </c>
      <c r="G48" s="8">
        <v>1320000</v>
      </c>
      <c r="H48" s="9">
        <v>1443000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1300000</v>
      </c>
      <c r="G118" s="18">
        <f>SUM(G45)</f>
        <v>1320000</v>
      </c>
      <c r="H118" s="18">
        <f>SUM(H45)</f>
        <v>1443000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E1:H250"/>
  <sheetViews>
    <sheetView showGridLines="0" zoomScale="70" zoomScaleNormal="70" workbookViewId="0">
      <selection activeCell="L1" sqref="L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70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244849000</v>
      </c>
      <c r="G5" s="3">
        <v>250982000</v>
      </c>
      <c r="H5" s="3">
        <v>253900000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146688000</v>
      </c>
      <c r="G7" s="4">
        <f>SUM(G8:G19)</f>
        <v>115460000</v>
      </c>
      <c r="H7" s="4">
        <f>SUM(H8:H19)</f>
        <v>143961000</v>
      </c>
    </row>
    <row r="8" spans="5:8" ht="13" x14ac:dyDescent="0.3">
      <c r="E8" s="26" t="s">
        <v>11</v>
      </c>
      <c r="F8" s="11">
        <v>61505000</v>
      </c>
      <c r="G8" s="11">
        <v>64460000</v>
      </c>
      <c r="H8" s="11">
        <v>69961000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53183000</v>
      </c>
      <c r="G11" s="11">
        <v>15000000</v>
      </c>
      <c r="H11" s="11">
        <v>14000000</v>
      </c>
    </row>
    <row r="12" spans="5:8" ht="13" x14ac:dyDescent="0.3">
      <c r="E12" s="26" t="s">
        <v>15</v>
      </c>
      <c r="F12" s="19">
        <v>1000000</v>
      </c>
      <c r="G12" s="19">
        <v>1000000</v>
      </c>
      <c r="H12" s="19">
        <v>10000000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31000000</v>
      </c>
      <c r="G16" s="11">
        <v>35000000</v>
      </c>
      <c r="H16" s="11">
        <v>50000000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8271000</v>
      </c>
      <c r="G20" s="3">
        <f>SUM(G21:G29)</f>
        <v>5000000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2000000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1271000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4000000</v>
      </c>
      <c r="G26" s="11">
        <v>3000000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399808000</v>
      </c>
      <c r="G30" s="18">
        <f>+G5+G6+G7+G20</f>
        <v>371442000</v>
      </c>
      <c r="H30" s="18">
        <f>+H5+H6+H7+H20</f>
        <v>400861000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83698000</v>
      </c>
      <c r="G32" s="3">
        <f>SUM(G33:G38)</f>
        <v>47815000</v>
      </c>
      <c r="H32" s="3">
        <f>SUM(H33:H38)</f>
        <v>100000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81698000</v>
      </c>
      <c r="G34" s="11">
        <v>45815000</v>
      </c>
      <c r="H34" s="11"/>
    </row>
    <row r="35" spans="5:8" ht="13" x14ac:dyDescent="0.3">
      <c r="E35" s="26" t="s">
        <v>37</v>
      </c>
      <c r="F35" s="11">
        <v>2000000</v>
      </c>
      <c r="G35" s="11">
        <v>2000000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83698000</v>
      </c>
      <c r="G41" s="30">
        <f>+G32+G39</f>
        <v>47815000</v>
      </c>
      <c r="H41" s="30">
        <f>+H32+H39</f>
        <v>100000</v>
      </c>
    </row>
    <row r="42" spans="5:8" ht="14" x14ac:dyDescent="0.3">
      <c r="E42" s="29" t="s">
        <v>40</v>
      </c>
      <c r="F42" s="30">
        <f>+F30+F41</f>
        <v>483506000</v>
      </c>
      <c r="G42" s="30">
        <f>+G30+G41</f>
        <v>419257000</v>
      </c>
      <c r="H42" s="30">
        <f>+H30+H41</f>
        <v>400961000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1300000</v>
      </c>
      <c r="G45" s="4">
        <f>SUM(G47+G53+G59+G65+G71+G77+G83+G89+G95+G101+G107+G113)</f>
        <v>1328000</v>
      </c>
      <c r="H45" s="4">
        <f>SUM(H47+H53+H59+H65+H71+H77+H83+H89+H95+H101+H107+H113)</f>
        <v>1443000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1300000</v>
      </c>
      <c r="G47" s="3">
        <f>SUM(G48:G51)</f>
        <v>1328000</v>
      </c>
      <c r="H47" s="3">
        <f>SUM(H48:H51)</f>
        <v>1443000</v>
      </c>
    </row>
    <row r="48" spans="5:8" x14ac:dyDescent="0.25">
      <c r="E48" s="6" t="s">
        <v>76</v>
      </c>
      <c r="F48" s="7">
        <v>1300000</v>
      </c>
      <c r="G48" s="8">
        <v>1328000</v>
      </c>
      <c r="H48" s="9">
        <v>1443000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1300000</v>
      </c>
      <c r="G118" s="18">
        <f>SUM(G45)</f>
        <v>1328000</v>
      </c>
      <c r="H118" s="18">
        <f>SUM(H45)</f>
        <v>1443000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E1:H250"/>
  <sheetViews>
    <sheetView showGridLines="0" zoomScale="70" zoomScaleNormal="70" workbookViewId="0">
      <selection activeCell="K1" sqref="K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71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66070000</v>
      </c>
      <c r="G5" s="3">
        <v>71150000</v>
      </c>
      <c r="H5" s="3">
        <v>76699000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42974000</v>
      </c>
      <c r="G7" s="4">
        <f>SUM(G8:G19)</f>
        <v>43575000</v>
      </c>
      <c r="H7" s="4">
        <f>SUM(H8:H19)</f>
        <v>54369000</v>
      </c>
    </row>
    <row r="8" spans="5:8" ht="13" x14ac:dyDescent="0.3">
      <c r="E8" s="26" t="s">
        <v>11</v>
      </c>
      <c r="F8" s="11">
        <v>23149000</v>
      </c>
      <c r="G8" s="11">
        <v>13575000</v>
      </c>
      <c r="H8" s="11">
        <v>14369000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4825000</v>
      </c>
      <c r="G11" s="11">
        <v>10000000</v>
      </c>
      <c r="H11" s="11">
        <v>12000000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15000000</v>
      </c>
      <c r="G16" s="11">
        <v>20000000</v>
      </c>
      <c r="H16" s="11">
        <v>28000000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3217000</v>
      </c>
      <c r="G20" s="3">
        <f>SUM(G21:G29)</f>
        <v>2000000</v>
      </c>
      <c r="H20" s="3">
        <f>SUM(H21:H29)</f>
        <v>2100000</v>
      </c>
    </row>
    <row r="21" spans="5:8" ht="13" x14ac:dyDescent="0.3">
      <c r="E21" s="26" t="s">
        <v>24</v>
      </c>
      <c r="F21" s="19">
        <v>2000000</v>
      </c>
      <c r="G21" s="19">
        <v>2000000</v>
      </c>
      <c r="H21" s="19">
        <v>2100000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1217000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112261000</v>
      </c>
      <c r="G30" s="18">
        <f>+G5+G6+G7+G20</f>
        <v>116725000</v>
      </c>
      <c r="H30" s="18">
        <f>+H5+H6+H7+H20</f>
        <v>133168000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16301000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16301000</v>
      </c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16301000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128562000</v>
      </c>
      <c r="G42" s="30">
        <f>+G30+G41</f>
        <v>116725000</v>
      </c>
      <c r="H42" s="30">
        <f>+H30+H41</f>
        <v>133168000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1098000</v>
      </c>
      <c r="G45" s="4">
        <f>SUM(G47+G53+G59+G65+G71+G77+G83+G89+G95+G101+G107+G113)</f>
        <v>1232000</v>
      </c>
      <c r="H45" s="4">
        <f>SUM(H47+H53+H59+H65+H71+H77+H83+H89+H95+H101+H107+H113)</f>
        <v>1345000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1098000</v>
      </c>
      <c r="G47" s="3">
        <f>SUM(G48:G51)</f>
        <v>1232000</v>
      </c>
      <c r="H47" s="3">
        <f>SUM(H48:H51)</f>
        <v>1345000</v>
      </c>
    </row>
    <row r="48" spans="5:8" x14ac:dyDescent="0.25">
      <c r="E48" s="6" t="s">
        <v>76</v>
      </c>
      <c r="F48" s="7">
        <v>1098000</v>
      </c>
      <c r="G48" s="8">
        <v>1232000</v>
      </c>
      <c r="H48" s="9">
        <v>1345000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1098000</v>
      </c>
      <c r="G118" s="18">
        <f>SUM(G45)</f>
        <v>1232000</v>
      </c>
      <c r="H118" s="18">
        <f>SUM(H45)</f>
        <v>1345000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1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:H250"/>
  <sheetViews>
    <sheetView showGridLines="0" zoomScale="70" zoomScaleNormal="70" workbookViewId="0">
      <selection activeCell="E48" sqref="E4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63593000</v>
      </c>
      <c r="G5" s="3">
        <v>63990000</v>
      </c>
      <c r="H5" s="3">
        <v>63583000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3378000</v>
      </c>
      <c r="G7" s="4">
        <f>SUM(G8:G19)</f>
        <v>3529000</v>
      </c>
      <c r="H7" s="4">
        <f>SUM(H8:H19)</f>
        <v>3691000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3378000</v>
      </c>
      <c r="G13" s="19">
        <v>3529000</v>
      </c>
      <c r="H13" s="19">
        <v>3691000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3000000</v>
      </c>
      <c r="G20" s="3">
        <f>SUM(G21:G29)</f>
        <v>1800000</v>
      </c>
      <c r="H20" s="3">
        <f>SUM(H21:H29)</f>
        <v>2000000</v>
      </c>
    </row>
    <row r="21" spans="5:8" ht="13" x14ac:dyDescent="0.3">
      <c r="E21" s="26" t="s">
        <v>24</v>
      </c>
      <c r="F21" s="19">
        <v>1800000</v>
      </c>
      <c r="G21" s="19">
        <v>1800000</v>
      </c>
      <c r="H21" s="19">
        <v>2000000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69971000</v>
      </c>
      <c r="G30" s="18">
        <f>+G5+G6+G7+G20</f>
        <v>69319000</v>
      </c>
      <c r="H30" s="18">
        <f>+H5+H6+H7+H20</f>
        <v>69274000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1591000</v>
      </c>
      <c r="G39" s="3">
        <f>SUM(G40:G40)</f>
        <v>1457000</v>
      </c>
      <c r="H39" s="3">
        <f>SUM(H40:H40)</f>
        <v>2406000</v>
      </c>
    </row>
    <row r="40" spans="5:8" ht="13" x14ac:dyDescent="0.3">
      <c r="E40" s="26" t="s">
        <v>25</v>
      </c>
      <c r="F40" s="19">
        <v>1591000</v>
      </c>
      <c r="G40" s="19">
        <v>1457000</v>
      </c>
      <c r="H40" s="19">
        <v>2406000</v>
      </c>
    </row>
    <row r="41" spans="5:8" ht="14" x14ac:dyDescent="0.3">
      <c r="E41" s="29" t="s">
        <v>39</v>
      </c>
      <c r="F41" s="30">
        <f>+F32+F39</f>
        <v>1591000</v>
      </c>
      <c r="G41" s="30">
        <f>+G32+G39</f>
        <v>1457000</v>
      </c>
      <c r="H41" s="30">
        <f>+H32+H39</f>
        <v>2406000</v>
      </c>
    </row>
    <row r="42" spans="5:8" ht="14" x14ac:dyDescent="0.3">
      <c r="E42" s="29" t="s">
        <v>40</v>
      </c>
      <c r="F42" s="30">
        <f>+F30+F41</f>
        <v>71562000</v>
      </c>
      <c r="G42" s="30">
        <f>+G30+G41</f>
        <v>70776000</v>
      </c>
      <c r="H42" s="30">
        <f>+H30+H41</f>
        <v>71680000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76</v>
      </c>
      <c r="F48" s="7"/>
      <c r="G48" s="8"/>
      <c r="H48" s="9"/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1:H250"/>
  <sheetViews>
    <sheetView showGridLines="0" zoomScale="70" zoomScaleNormal="70" workbookViewId="0">
      <selection activeCell="E48" sqref="E4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83266000</v>
      </c>
      <c r="G5" s="3">
        <v>84890000</v>
      </c>
      <c r="H5" s="3">
        <v>86043000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3217000</v>
      </c>
      <c r="G7" s="4">
        <f>SUM(G8:G19)</f>
        <v>3362000</v>
      </c>
      <c r="H7" s="4">
        <f>SUM(H8:H19)</f>
        <v>3516000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3217000</v>
      </c>
      <c r="G13" s="19">
        <v>3362000</v>
      </c>
      <c r="H13" s="19">
        <v>3516000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2451000</v>
      </c>
      <c r="G20" s="3">
        <f>SUM(G21:G29)</f>
        <v>1200000</v>
      </c>
      <c r="H20" s="3">
        <f>SUM(H21:H29)</f>
        <v>1300000</v>
      </c>
    </row>
    <row r="21" spans="5:8" ht="13" x14ac:dyDescent="0.3">
      <c r="E21" s="26" t="s">
        <v>24</v>
      </c>
      <c r="F21" s="19">
        <v>1200000</v>
      </c>
      <c r="G21" s="19">
        <v>1200000</v>
      </c>
      <c r="H21" s="19">
        <v>1300000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1251000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88934000</v>
      </c>
      <c r="G30" s="18">
        <f>+G5+G6+G7+G20</f>
        <v>89452000</v>
      </c>
      <c r="H30" s="18">
        <f>+H5+H6+H7+H20</f>
        <v>90859000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4860000</v>
      </c>
      <c r="G39" s="3">
        <f>SUM(G40:G40)</f>
        <v>4939000</v>
      </c>
      <c r="H39" s="3">
        <f>SUM(H40:H40)</f>
        <v>2406000</v>
      </c>
    </row>
    <row r="40" spans="5:8" ht="13" x14ac:dyDescent="0.3">
      <c r="E40" s="26" t="s">
        <v>25</v>
      </c>
      <c r="F40" s="19">
        <v>4860000</v>
      </c>
      <c r="G40" s="19">
        <v>4939000</v>
      </c>
      <c r="H40" s="19">
        <v>2406000</v>
      </c>
    </row>
    <row r="41" spans="5:8" ht="14" x14ac:dyDescent="0.3">
      <c r="E41" s="29" t="s">
        <v>39</v>
      </c>
      <c r="F41" s="30">
        <f>+F32+F39</f>
        <v>4860000</v>
      </c>
      <c r="G41" s="30">
        <f>+G32+G39</f>
        <v>4939000</v>
      </c>
      <c r="H41" s="30">
        <f>+H32+H39</f>
        <v>2406000</v>
      </c>
    </row>
    <row r="42" spans="5:8" ht="14" x14ac:dyDescent="0.3">
      <c r="E42" s="29" t="s">
        <v>40</v>
      </c>
      <c r="F42" s="30">
        <f>+F30+F41</f>
        <v>93794000</v>
      </c>
      <c r="G42" s="30">
        <f>+G30+G41</f>
        <v>94391000</v>
      </c>
      <c r="H42" s="30">
        <f>+H30+H41</f>
        <v>93265000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76</v>
      </c>
      <c r="F48" s="7"/>
      <c r="G48" s="8"/>
      <c r="H48" s="9"/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1:H250"/>
  <sheetViews>
    <sheetView showGridLines="0" zoomScale="70" zoomScaleNormal="70" workbookViewId="0">
      <selection activeCell="E48" sqref="E4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45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139133000</v>
      </c>
      <c r="G5" s="3">
        <v>143567000</v>
      </c>
      <c r="H5" s="3">
        <v>148192000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2829000</v>
      </c>
      <c r="G7" s="4">
        <f>SUM(G8:G19)</f>
        <v>2955000</v>
      </c>
      <c r="H7" s="4">
        <f>SUM(H8:H19)</f>
        <v>3091000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2829000</v>
      </c>
      <c r="G13" s="19">
        <v>2955000</v>
      </c>
      <c r="H13" s="19">
        <v>3091000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6274000</v>
      </c>
      <c r="G20" s="3">
        <f>SUM(G21:G29)</f>
        <v>5000000</v>
      </c>
      <c r="H20" s="3">
        <f>SUM(H21:H29)</f>
        <v>6200000</v>
      </c>
    </row>
    <row r="21" spans="5:8" ht="13" x14ac:dyDescent="0.3">
      <c r="E21" s="26" t="s">
        <v>24</v>
      </c>
      <c r="F21" s="19">
        <v>1000000</v>
      </c>
      <c r="G21" s="19">
        <v>1000000</v>
      </c>
      <c r="H21" s="19">
        <v>1200000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1274000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4000000</v>
      </c>
      <c r="G26" s="11">
        <v>4000000</v>
      </c>
      <c r="H26" s="11">
        <v>5000000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148236000</v>
      </c>
      <c r="G30" s="18">
        <f>+G5+G6+G7+G20</f>
        <v>151522000</v>
      </c>
      <c r="H30" s="18">
        <f>+H5+H6+H7+H20</f>
        <v>157483000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2403000</v>
      </c>
      <c r="G39" s="3">
        <f>SUM(G40:G40)</f>
        <v>2617000</v>
      </c>
      <c r="H39" s="3">
        <f>SUM(H40:H40)</f>
        <v>2406000</v>
      </c>
    </row>
    <row r="40" spans="5:8" ht="13" x14ac:dyDescent="0.3">
      <c r="E40" s="26" t="s">
        <v>25</v>
      </c>
      <c r="F40" s="19">
        <v>2403000</v>
      </c>
      <c r="G40" s="19">
        <v>2617000</v>
      </c>
      <c r="H40" s="19">
        <v>2406000</v>
      </c>
    </row>
    <row r="41" spans="5:8" ht="14" x14ac:dyDescent="0.3">
      <c r="E41" s="29" t="s">
        <v>39</v>
      </c>
      <c r="F41" s="30">
        <f>+F32+F39</f>
        <v>2403000</v>
      </c>
      <c r="G41" s="30">
        <f>+G32+G39</f>
        <v>2617000</v>
      </c>
      <c r="H41" s="30">
        <f>+H32+H39</f>
        <v>2406000</v>
      </c>
    </row>
    <row r="42" spans="5:8" ht="14" x14ac:dyDescent="0.3">
      <c r="E42" s="29" t="s">
        <v>40</v>
      </c>
      <c r="F42" s="30">
        <f>+F30+F41</f>
        <v>150639000</v>
      </c>
      <c r="G42" s="30">
        <f>+G30+G41</f>
        <v>154139000</v>
      </c>
      <c r="H42" s="30">
        <f>+H30+H41</f>
        <v>159889000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76</v>
      </c>
      <c r="F48" s="7"/>
      <c r="G48" s="8"/>
      <c r="H48" s="9"/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E1:H250"/>
  <sheetViews>
    <sheetView showGridLines="0" zoomScale="70" zoomScaleNormal="70" workbookViewId="0">
      <selection activeCell="E1" sqref="E1:H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46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26627000</v>
      </c>
      <c r="G5" s="3">
        <v>27432000</v>
      </c>
      <c r="H5" s="3">
        <v>27970000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12759000</v>
      </c>
      <c r="G7" s="4">
        <f>SUM(G8:G19)</f>
        <v>26615000</v>
      </c>
      <c r="H7" s="4">
        <f>SUM(H8:H19)</f>
        <v>27555000</v>
      </c>
    </row>
    <row r="8" spans="5:8" ht="13" x14ac:dyDescent="0.3">
      <c r="E8" s="26" t="s">
        <v>11</v>
      </c>
      <c r="F8" s="11">
        <v>7759000</v>
      </c>
      <c r="G8" s="11">
        <v>7903000</v>
      </c>
      <c r="H8" s="11">
        <v>8171000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1320000</v>
      </c>
      <c r="H11" s="11">
        <v>1192000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5000000</v>
      </c>
      <c r="G16" s="11">
        <v>17392000</v>
      </c>
      <c r="H16" s="11">
        <v>18192000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3800000</v>
      </c>
      <c r="G20" s="3">
        <f>SUM(G21:G29)</f>
        <v>2600000</v>
      </c>
      <c r="H20" s="3">
        <f>SUM(H21:H29)</f>
        <v>2600000</v>
      </c>
    </row>
    <row r="21" spans="5:8" ht="13" x14ac:dyDescent="0.3">
      <c r="E21" s="26" t="s">
        <v>24</v>
      </c>
      <c r="F21" s="19">
        <v>2600000</v>
      </c>
      <c r="G21" s="19">
        <v>2600000</v>
      </c>
      <c r="H21" s="19">
        <v>2600000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43186000</v>
      </c>
      <c r="G30" s="18">
        <f>+G5+G6+G7+G20</f>
        <v>56647000</v>
      </c>
      <c r="H30" s="18">
        <f>+H5+H6+H7+H20</f>
        <v>58125000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43186000</v>
      </c>
      <c r="G42" s="30">
        <f>+G30+G41</f>
        <v>56647000</v>
      </c>
      <c r="H42" s="30">
        <f>+H30+H41</f>
        <v>58125000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1300000</v>
      </c>
      <c r="G45" s="4">
        <f>SUM(G47+G53+G59+G65+G71+G77+G83+G89+G95+G101+G107+G113)</f>
        <v>1328000</v>
      </c>
      <c r="H45" s="4">
        <f>SUM(H47+H53+H59+H65+H71+H77+H83+H89+H95+H101+H107+H113)</f>
        <v>1443000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1300000</v>
      </c>
      <c r="G47" s="3">
        <f>SUM(G48:G51)</f>
        <v>1328000</v>
      </c>
      <c r="H47" s="3">
        <f>SUM(H48:H51)</f>
        <v>1443000</v>
      </c>
    </row>
    <row r="48" spans="5:8" x14ac:dyDescent="0.25">
      <c r="E48" s="6" t="s">
        <v>76</v>
      </c>
      <c r="F48" s="7">
        <v>1300000</v>
      </c>
      <c r="G48" s="8">
        <v>1328000</v>
      </c>
      <c r="H48" s="9">
        <v>1443000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1300000</v>
      </c>
      <c r="G118" s="18">
        <f>SUM(G45)</f>
        <v>1328000</v>
      </c>
      <c r="H118" s="18">
        <f>SUM(H45)</f>
        <v>1443000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E1:H250"/>
  <sheetViews>
    <sheetView showGridLines="0" zoomScale="70" zoomScaleNormal="70" workbookViewId="0">
      <selection activeCell="D1" sqref="D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47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67456000</v>
      </c>
      <c r="G5" s="3">
        <v>71010000</v>
      </c>
      <c r="H5" s="3">
        <v>74423000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26322000</v>
      </c>
      <c r="G7" s="4">
        <f>SUM(G8:G19)</f>
        <v>38366000</v>
      </c>
      <c r="H7" s="4">
        <f>SUM(H8:H19)</f>
        <v>44328000</v>
      </c>
    </row>
    <row r="8" spans="5:8" ht="13" x14ac:dyDescent="0.3">
      <c r="E8" s="26" t="s">
        <v>11</v>
      </c>
      <c r="F8" s="11">
        <v>16322000</v>
      </c>
      <c r="G8" s="11">
        <v>16914000</v>
      </c>
      <c r="H8" s="11">
        <v>18016000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1452000</v>
      </c>
      <c r="H11" s="11">
        <v>1312000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10000000</v>
      </c>
      <c r="G16" s="11">
        <v>20000000</v>
      </c>
      <c r="H16" s="11">
        <v>25000000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4230000</v>
      </c>
      <c r="G20" s="3">
        <f>SUM(G21:G29)</f>
        <v>3000000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1230000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98008000</v>
      </c>
      <c r="G30" s="18">
        <f>+G5+G6+G7+G20</f>
        <v>112376000</v>
      </c>
      <c r="H30" s="18">
        <f>+H5+H6+H7+H20</f>
        <v>121751000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506000</v>
      </c>
      <c r="H32" s="3">
        <f>SUM(H33:H38)</f>
        <v>11599000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>
        <v>506000</v>
      </c>
      <c r="H34" s="11">
        <v>11599000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0</v>
      </c>
      <c r="G41" s="30">
        <f>+G32+G39</f>
        <v>506000</v>
      </c>
      <c r="H41" s="30">
        <f>+H32+H39</f>
        <v>11599000</v>
      </c>
    </row>
    <row r="42" spans="5:8" ht="14" x14ac:dyDescent="0.3">
      <c r="E42" s="29" t="s">
        <v>40</v>
      </c>
      <c r="F42" s="30">
        <f>+F30+F41</f>
        <v>98008000</v>
      </c>
      <c r="G42" s="30">
        <f>+G30+G41</f>
        <v>112882000</v>
      </c>
      <c r="H42" s="30">
        <f>+H30+H41</f>
        <v>133350000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1635000</v>
      </c>
      <c r="G45" s="4">
        <f>SUM(G47+G53+G59+G65+G71+G77+G83+G89+G95+G101+G107+G113)</f>
        <v>1655000</v>
      </c>
      <c r="H45" s="4">
        <f>SUM(H47+H53+H59+H65+H71+H77+H83+H89+H95+H101+H107+H113)</f>
        <v>1780000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1635000</v>
      </c>
      <c r="G47" s="3">
        <f>SUM(G48:G51)</f>
        <v>1655000</v>
      </c>
      <c r="H47" s="3">
        <f>SUM(H48:H51)</f>
        <v>1780000</v>
      </c>
    </row>
    <row r="48" spans="5:8" x14ac:dyDescent="0.25">
      <c r="E48" s="6" t="s">
        <v>76</v>
      </c>
      <c r="F48" s="7">
        <v>1635000</v>
      </c>
      <c r="G48" s="8">
        <v>1655000</v>
      </c>
      <c r="H48" s="9">
        <v>1780000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1635000</v>
      </c>
      <c r="G118" s="18">
        <f>SUM(G45)</f>
        <v>1655000</v>
      </c>
      <c r="H118" s="18">
        <f>SUM(H45)</f>
        <v>1780000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E1:H250"/>
  <sheetViews>
    <sheetView showGridLines="0" zoomScale="70" zoomScaleNormal="70" workbookViewId="0">
      <selection activeCell="E1" sqref="E1:H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48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33964000</v>
      </c>
      <c r="G5" s="3">
        <v>34278000</v>
      </c>
      <c r="H5" s="3">
        <v>33978000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8017000</v>
      </c>
      <c r="G7" s="4">
        <f>SUM(G8:G19)</f>
        <v>9362000</v>
      </c>
      <c r="H7" s="4">
        <f>SUM(H8:H19)</f>
        <v>9541000</v>
      </c>
    </row>
    <row r="8" spans="5:8" ht="13" x14ac:dyDescent="0.3">
      <c r="E8" s="26" t="s">
        <v>11</v>
      </c>
      <c r="F8" s="11">
        <v>8017000</v>
      </c>
      <c r="G8" s="11">
        <v>8174000</v>
      </c>
      <c r="H8" s="11">
        <v>8468000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1188000</v>
      </c>
      <c r="H11" s="11">
        <v>1073000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4200000</v>
      </c>
      <c r="G20" s="3">
        <f>SUM(G21:G29)</f>
        <v>3000000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46181000</v>
      </c>
      <c r="G30" s="18">
        <f>+G5+G6+G7+G20</f>
        <v>46640000</v>
      </c>
      <c r="H30" s="18">
        <f>+H5+H6+H7+H20</f>
        <v>46519000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46181000</v>
      </c>
      <c r="G42" s="30">
        <f>+G30+G41</f>
        <v>46640000</v>
      </c>
      <c r="H42" s="30">
        <f>+H30+H41</f>
        <v>46519000</v>
      </c>
    </row>
    <row r="43" spans="5:8" x14ac:dyDescent="0.25">
      <c r="F43" s="21"/>
      <c r="G43" s="21"/>
      <c r="H43" s="21"/>
    </row>
    <row r="44" spans="5:8" ht="13" x14ac:dyDescent="0.25">
      <c r="E44" s="2" t="s">
        <v>72</v>
      </c>
      <c r="F44" s="3"/>
      <c r="G44" s="3"/>
      <c r="H44" s="3"/>
    </row>
    <row r="45" spans="5:8" ht="13" x14ac:dyDescent="0.25">
      <c r="E45" s="2" t="s">
        <v>73</v>
      </c>
      <c r="F45" s="4">
        <f>SUM(F47+F53+F59+F65+F71+F77+F83+F89+F95+F101+F107+F113)</f>
        <v>1090000</v>
      </c>
      <c r="G45" s="4">
        <f>SUM(G47+G53+G59+G65+G71+G77+G83+G89+G95+G101+G107+G113)</f>
        <v>1232000</v>
      </c>
      <c r="H45" s="4">
        <f>SUM(H47+H53+H59+H65+H71+H77+H83+H89+H95+H101+H107+H113)</f>
        <v>1345000</v>
      </c>
    </row>
    <row r="46" spans="5:8" ht="13" x14ac:dyDescent="0.25">
      <c r="E46" s="5" t="s">
        <v>74</v>
      </c>
      <c r="F46" s="3"/>
      <c r="G46" s="3"/>
      <c r="H46" s="3"/>
    </row>
    <row r="47" spans="5:8" ht="13" x14ac:dyDescent="0.25">
      <c r="E47" s="2" t="s">
        <v>77</v>
      </c>
      <c r="F47" s="3">
        <f>SUM(F48:F51)</f>
        <v>1090000</v>
      </c>
      <c r="G47" s="3">
        <f>SUM(G48:G51)</f>
        <v>1232000</v>
      </c>
      <c r="H47" s="3">
        <f>SUM(H48:H51)</f>
        <v>1345000</v>
      </c>
    </row>
    <row r="48" spans="5:8" x14ac:dyDescent="0.25">
      <c r="E48" s="6" t="s">
        <v>76</v>
      </c>
      <c r="F48" s="7">
        <v>1090000</v>
      </c>
      <c r="G48" s="8">
        <v>1232000</v>
      </c>
      <c r="H48" s="9">
        <v>1345000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75</v>
      </c>
      <c r="F118" s="18">
        <f>SUM(F45)</f>
        <v>1090000</v>
      </c>
      <c r="G118" s="18">
        <f>SUM(G45)</f>
        <v>1232000</v>
      </c>
      <c r="H118" s="18">
        <f>SUM(H45)</f>
        <v>1345000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Summary</vt:lpstr>
      <vt:lpstr>DC45</vt:lpstr>
      <vt:lpstr>DC6</vt:lpstr>
      <vt:lpstr>DC7</vt:lpstr>
      <vt:lpstr>DC8</vt:lpstr>
      <vt:lpstr>DC9</vt:lpstr>
      <vt:lpstr>NC061</vt:lpstr>
      <vt:lpstr>NC062</vt:lpstr>
      <vt:lpstr>NC064</vt:lpstr>
      <vt:lpstr>NC065</vt:lpstr>
      <vt:lpstr>NC066</vt:lpstr>
      <vt:lpstr>NC067</vt:lpstr>
      <vt:lpstr>NC071</vt:lpstr>
      <vt:lpstr>NC072</vt:lpstr>
      <vt:lpstr>NC073</vt:lpstr>
      <vt:lpstr>NC074</vt:lpstr>
      <vt:lpstr>NC075</vt:lpstr>
      <vt:lpstr>NC076</vt:lpstr>
      <vt:lpstr>NC077</vt:lpstr>
      <vt:lpstr>NC078</vt:lpstr>
      <vt:lpstr>NC082</vt:lpstr>
      <vt:lpstr>NC084</vt:lpstr>
      <vt:lpstr>NC085</vt:lpstr>
      <vt:lpstr>NC086</vt:lpstr>
      <vt:lpstr>NC087</vt:lpstr>
      <vt:lpstr>NC091</vt:lpstr>
      <vt:lpstr>NC092</vt:lpstr>
      <vt:lpstr>NC093</vt:lpstr>
      <vt:lpstr>NC094</vt:lpstr>
      <vt:lpstr>NC451</vt:lpstr>
      <vt:lpstr>NC452</vt:lpstr>
      <vt:lpstr>NC453</vt:lpstr>
      <vt:lpstr>'DC45'!Print_Area</vt:lpstr>
      <vt:lpstr>'DC6'!Print_Area</vt:lpstr>
      <vt:lpstr>'DC7'!Print_Area</vt:lpstr>
      <vt:lpstr>'DC8'!Print_Area</vt:lpstr>
      <vt:lpstr>'DC9'!Print_Area</vt:lpstr>
      <vt:lpstr>'NC061'!Print_Area</vt:lpstr>
      <vt:lpstr>'NC062'!Print_Area</vt:lpstr>
      <vt:lpstr>'NC064'!Print_Area</vt:lpstr>
      <vt:lpstr>'NC065'!Print_Area</vt:lpstr>
      <vt:lpstr>'NC066'!Print_Area</vt:lpstr>
      <vt:lpstr>'NC067'!Print_Area</vt:lpstr>
      <vt:lpstr>'NC071'!Print_Area</vt:lpstr>
      <vt:lpstr>'NC072'!Print_Area</vt:lpstr>
      <vt:lpstr>'NC073'!Print_Area</vt:lpstr>
      <vt:lpstr>'NC074'!Print_Area</vt:lpstr>
      <vt:lpstr>'NC075'!Print_Area</vt:lpstr>
      <vt:lpstr>'NC076'!Print_Area</vt:lpstr>
      <vt:lpstr>'NC077'!Print_Area</vt:lpstr>
      <vt:lpstr>'NC078'!Print_Area</vt:lpstr>
      <vt:lpstr>'NC082'!Print_Area</vt:lpstr>
      <vt:lpstr>'NC084'!Print_Area</vt:lpstr>
      <vt:lpstr>'NC085'!Print_Area</vt:lpstr>
      <vt:lpstr>'NC086'!Print_Area</vt:lpstr>
      <vt:lpstr>'NC087'!Print_Area</vt:lpstr>
      <vt:lpstr>'NC091'!Print_Area</vt:lpstr>
      <vt:lpstr>'NC092'!Print_Area</vt:lpstr>
      <vt:lpstr>'NC093'!Print_Area</vt:lpstr>
      <vt:lpstr>'NC094'!Print_Area</vt:lpstr>
      <vt:lpstr>'NC451'!Print_Area</vt:lpstr>
      <vt:lpstr>'NC452'!Print_Area</vt:lpstr>
      <vt:lpstr>'NC453'!Print_Area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Pretty Mavhungu</dc:creator>
  <cp:lastModifiedBy>Pretty Mavhungu</cp:lastModifiedBy>
  <dcterms:created xsi:type="dcterms:W3CDTF">2024-04-29T10:17:03Z</dcterms:created>
  <dcterms:modified xsi:type="dcterms:W3CDTF">2024-04-29T11:20:11Z</dcterms:modified>
</cp:coreProperties>
</file>